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54 Team 54\40.11_Schulentwicklungsplanung\Schulentwicklungsplanung 2024\zur Verfügung gestellte Daten und Zwischenstände\Schülerdaten\"/>
    </mc:Choice>
  </mc:AlternateContent>
  <bookViews>
    <workbookView xWindow="17445" yWindow="0" windowWidth="5595" windowHeight="9045"/>
  </bookViews>
  <sheets>
    <sheet name="Gesamt  Statistik 2023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9" i="1" l="1"/>
  <c r="AW9" i="1"/>
  <c r="AU23" i="1" l="1"/>
  <c r="AU24" i="1"/>
  <c r="AR23" i="1" l="1"/>
  <c r="AO23" i="1"/>
  <c r="AI25" i="1"/>
  <c r="AG25" i="1"/>
  <c r="AS23" i="1" l="1"/>
  <c r="AS24" i="1"/>
  <c r="Q16" i="1" l="1"/>
  <c r="O16" i="1"/>
  <c r="BJ8" i="1" l="1"/>
  <c r="BF9" i="1" l="1"/>
  <c r="BH9" i="1"/>
  <c r="N9" i="1" l="1"/>
  <c r="K9" i="1"/>
  <c r="H9" i="1"/>
  <c r="E9" i="1"/>
  <c r="L9" i="1"/>
  <c r="I9" i="1"/>
  <c r="F9" i="1"/>
  <c r="C9" i="1"/>
  <c r="BD14" i="1" l="1"/>
  <c r="BB9" i="1" l="1"/>
  <c r="AZ9" i="1"/>
  <c r="AZ29" i="1" l="1"/>
  <c r="AZ28" i="1"/>
  <c r="AZ24" i="1"/>
  <c r="O33" i="1" l="1"/>
  <c r="BB30" i="1" l="1"/>
  <c r="BB25" i="1"/>
  <c r="BB20" i="1"/>
  <c r="BD23" i="1"/>
  <c r="BD19" i="1"/>
  <c r="BB32" i="1" l="1"/>
  <c r="BD24" i="1"/>
  <c r="BD29" i="1" l="1"/>
  <c r="BD28" i="1"/>
  <c r="BF20" i="1" l="1"/>
  <c r="AZ20" i="1"/>
  <c r="BD20" i="1" s="1"/>
  <c r="AI20" i="1"/>
  <c r="AG20" i="1"/>
  <c r="AF20" i="1"/>
  <c r="AD20" i="1"/>
  <c r="AC20" i="1"/>
  <c r="AA20" i="1"/>
  <c r="BD5" i="1" l="1"/>
  <c r="AR24" i="1" l="1"/>
  <c r="AO24" i="1"/>
  <c r="AL28" i="1"/>
  <c r="BH16" i="1" l="1"/>
  <c r="BF16" i="1"/>
  <c r="BB16" i="1"/>
  <c r="AZ16" i="1"/>
  <c r="BD7" i="1" l="1"/>
  <c r="BD6" i="1"/>
  <c r="BJ16" i="1" l="1"/>
  <c r="BJ29" i="1"/>
  <c r="BJ28" i="1"/>
  <c r="BJ24" i="1"/>
  <c r="BJ23" i="1"/>
  <c r="BJ19" i="1"/>
  <c r="BB33" i="1"/>
  <c r="AZ25" i="1"/>
  <c r="BD25" i="1" s="1"/>
  <c r="AZ30" i="1" l="1"/>
  <c r="BD30" i="1" s="1"/>
  <c r="BE23" i="1" l="1"/>
  <c r="BC23" i="1"/>
  <c r="BD8" i="1"/>
  <c r="BD10" i="1"/>
  <c r="BD11" i="1"/>
  <c r="BD12" i="1"/>
  <c r="BD13" i="1"/>
  <c r="BD15" i="1"/>
  <c r="BD9" i="1" l="1"/>
  <c r="BD16" i="1" s="1"/>
  <c r="BJ10" i="1"/>
  <c r="AX16" i="1" l="1"/>
  <c r="AW16" i="1"/>
  <c r="BH33" i="1" l="1"/>
  <c r="BF30" i="1"/>
  <c r="BF25" i="1"/>
  <c r="BJ25" i="1" s="1"/>
  <c r="BJ30" i="1" l="1"/>
  <c r="BF32" i="1"/>
  <c r="BF33" i="1" s="1"/>
  <c r="BJ33" i="1" s="1"/>
  <c r="AZ32" i="1"/>
  <c r="BJ20" i="1"/>
  <c r="BJ6" i="1"/>
  <c r="BJ7" i="1"/>
  <c r="BJ11" i="1"/>
  <c r="BJ12" i="1"/>
  <c r="BJ13" i="1"/>
  <c r="BJ14" i="1"/>
  <c r="BJ15" i="1"/>
  <c r="BJ5" i="1"/>
  <c r="BJ9" i="1"/>
  <c r="W30" i="1"/>
  <c r="X30" i="1"/>
  <c r="Z30" i="1"/>
  <c r="AA30" i="1"/>
  <c r="AC30" i="1"/>
  <c r="AD30" i="1"/>
  <c r="AF30" i="1"/>
  <c r="AG30" i="1"/>
  <c r="AI30" i="1"/>
  <c r="AI32" i="1" s="1"/>
  <c r="AJ30" i="1"/>
  <c r="AM30" i="1"/>
  <c r="AP30" i="1"/>
  <c r="P33" i="1"/>
  <c r="AZ33" i="1" l="1"/>
  <c r="BD33" i="1" s="1"/>
  <c r="BD32" i="1"/>
  <c r="BJ32" i="1"/>
  <c r="AU9" i="1"/>
  <c r="AS9" i="1"/>
  <c r="AU6" i="1"/>
  <c r="AU7" i="1"/>
  <c r="AU8" i="1"/>
  <c r="AU10" i="1"/>
  <c r="AU11" i="1"/>
  <c r="AU12" i="1"/>
  <c r="AU13" i="1"/>
  <c r="AU14" i="1"/>
  <c r="AU15" i="1"/>
  <c r="AU5" i="1"/>
  <c r="AS6" i="1"/>
  <c r="AS7" i="1"/>
  <c r="AS8" i="1"/>
  <c r="AS10" i="1"/>
  <c r="AS11" i="1"/>
  <c r="AS12" i="1"/>
  <c r="AS13" i="1"/>
  <c r="AS14" i="1"/>
  <c r="AS15" i="1"/>
  <c r="BK15" i="1" s="1"/>
  <c r="E16" i="1"/>
  <c r="F16" i="1"/>
  <c r="H16" i="1"/>
  <c r="I16" i="1"/>
  <c r="K16" i="1"/>
  <c r="L16" i="1"/>
  <c r="N16" i="1"/>
  <c r="C16" i="1"/>
  <c r="C33" i="1" s="1"/>
  <c r="BG15" i="1" l="1"/>
  <c r="BC15" i="1"/>
  <c r="BI15" i="1"/>
  <c r="BE15" i="1"/>
  <c r="BA15" i="1"/>
  <c r="BK10" i="1"/>
  <c r="BI10" i="1"/>
  <c r="BE10" i="1"/>
  <c r="BA10" i="1"/>
  <c r="BG10" i="1"/>
  <c r="BC10" i="1"/>
  <c r="BE11" i="1"/>
  <c r="BG11" i="1"/>
  <c r="BI11" i="1"/>
  <c r="BA11" i="1"/>
  <c r="BC11" i="1"/>
  <c r="BK11" i="1"/>
  <c r="BG14" i="1"/>
  <c r="BE14" i="1"/>
  <c r="BA14" i="1"/>
  <c r="BK14" i="1"/>
  <c r="BI14" i="1"/>
  <c r="BC14" i="1"/>
  <c r="BC12" i="1"/>
  <c r="BK12" i="1"/>
  <c r="BI12" i="1"/>
  <c r="BA12" i="1"/>
  <c r="BG12" i="1"/>
  <c r="BE12" i="1"/>
  <c r="BG9" i="1"/>
  <c r="BA9" i="1"/>
  <c r="BK9" i="1"/>
  <c r="BI9" i="1"/>
  <c r="BE9" i="1"/>
  <c r="BC9" i="1"/>
  <c r="BG7" i="1"/>
  <c r="BA7" i="1"/>
  <c r="BI7" i="1"/>
  <c r="BE7" i="1"/>
  <c r="BC7" i="1"/>
  <c r="BK7" i="1"/>
  <c r="BE6" i="1"/>
  <c r="BK6" i="1"/>
  <c r="BI6" i="1"/>
  <c r="BC6" i="1"/>
  <c r="BG6" i="1"/>
  <c r="BA6" i="1"/>
  <c r="BC13" i="1"/>
  <c r="BG13" i="1"/>
  <c r="BK13" i="1"/>
  <c r="BI13" i="1"/>
  <c r="BA13" i="1"/>
  <c r="BE13" i="1"/>
  <c r="BK8" i="1"/>
  <c r="BI8" i="1"/>
  <c r="BG8" i="1"/>
  <c r="BE8" i="1"/>
  <c r="BA8" i="1"/>
  <c r="BC8" i="1"/>
  <c r="AS16" i="1"/>
  <c r="AX25" i="1"/>
  <c r="AW25" i="1"/>
  <c r="AX20" i="1"/>
  <c r="BI16" i="1" l="1"/>
  <c r="BA16" i="1"/>
  <c r="BK16" i="1"/>
  <c r="AU16" i="1"/>
  <c r="Q33" i="1"/>
  <c r="AG32" i="1"/>
  <c r="BC16" i="1" l="1"/>
  <c r="BG16" i="1"/>
  <c r="BE16" i="1"/>
  <c r="T30" i="1" l="1"/>
  <c r="U30" i="1"/>
  <c r="AW30" i="1"/>
  <c r="R30" i="1"/>
  <c r="AX30" i="1"/>
  <c r="AS19" i="1"/>
  <c r="BC19" i="1" l="1"/>
  <c r="BE19" i="1"/>
  <c r="AX32" i="1"/>
  <c r="AX33" i="1" s="1"/>
  <c r="BG19" i="1"/>
  <c r="BK19" i="1" s="1"/>
  <c r="BA19" i="1"/>
  <c r="M33" i="1" l="1"/>
  <c r="J33" i="1"/>
  <c r="G33" i="1"/>
  <c r="D33" i="1"/>
  <c r="AI33" i="1"/>
  <c r="AG33" i="1"/>
  <c r="AS29" i="1"/>
  <c r="AR29" i="1"/>
  <c r="AO29" i="1"/>
  <c r="AS28" i="1"/>
  <c r="AR28" i="1"/>
  <c r="AO28" i="1"/>
  <c r="AL30" i="1"/>
  <c r="AP25" i="1"/>
  <c r="AP32" i="1" s="1"/>
  <c r="AM25" i="1"/>
  <c r="AM32" i="1" s="1"/>
  <c r="AJ25" i="1"/>
  <c r="AJ32" i="1" s="1"/>
  <c r="AF25" i="1"/>
  <c r="AF32" i="1" s="1"/>
  <c r="AD25" i="1"/>
  <c r="AD32" i="1" s="1"/>
  <c r="AC25" i="1"/>
  <c r="AC32" i="1" s="1"/>
  <c r="AA25" i="1"/>
  <c r="AA32" i="1" s="1"/>
  <c r="Z25" i="1"/>
  <c r="X25" i="1"/>
  <c r="W25" i="1"/>
  <c r="U25" i="1"/>
  <c r="T25" i="1"/>
  <c r="R25" i="1"/>
  <c r="AR25" i="1"/>
  <c r="AW20" i="1"/>
  <c r="Z20" i="1"/>
  <c r="X20" i="1"/>
  <c r="W20" i="1"/>
  <c r="U20" i="1"/>
  <c r="T20" i="1"/>
  <c r="R20" i="1"/>
  <c r="AU19" i="1"/>
  <c r="B16" i="1"/>
  <c r="N33" i="1"/>
  <c r="K33" i="1"/>
  <c r="H33" i="1"/>
  <c r="AS5" i="1"/>
  <c r="BG5" i="1" s="1"/>
  <c r="W32" i="1" l="1"/>
  <c r="W33" i="1" s="1"/>
  <c r="BA29" i="1"/>
  <c r="BC29" i="1"/>
  <c r="BE29" i="1"/>
  <c r="BA28" i="1"/>
  <c r="BC28" i="1"/>
  <c r="BE28" i="1"/>
  <c r="BC24" i="1"/>
  <c r="BE24" i="1"/>
  <c r="Z32" i="1"/>
  <c r="Z33" i="1" s="1"/>
  <c r="X32" i="1"/>
  <c r="X33" i="1" s="1"/>
  <c r="R32" i="1"/>
  <c r="R33" i="1" s="1"/>
  <c r="U32" i="1"/>
  <c r="U33" i="1" s="1"/>
  <c r="AW32" i="1"/>
  <c r="AW33" i="1" s="1"/>
  <c r="T32" i="1"/>
  <c r="T33" i="1" s="1"/>
  <c r="AO30" i="1"/>
  <c r="AR30" i="1"/>
  <c r="AR32" i="1" s="1"/>
  <c r="AS20" i="1"/>
  <c r="BA24" i="1"/>
  <c r="AS25" i="1"/>
  <c r="BA23" i="1"/>
  <c r="BG23" i="1"/>
  <c r="BK23" i="1" s="1"/>
  <c r="BG28" i="1"/>
  <c r="BK28" i="1" s="1"/>
  <c r="AP33" i="1"/>
  <c r="AM33" i="1"/>
  <c r="AJ33" i="1"/>
  <c r="AF33" i="1"/>
  <c r="AD33" i="1"/>
  <c r="AC33" i="1"/>
  <c r="AA33" i="1"/>
  <c r="BG24" i="1"/>
  <c r="BK24" i="1" s="1"/>
  <c r="BG29" i="1"/>
  <c r="BK29" i="1" s="1"/>
  <c r="BI5" i="1"/>
  <c r="BE5" i="1"/>
  <c r="BA5" i="1"/>
  <c r="BC5" i="1"/>
  <c r="BK5" i="1"/>
  <c r="AS30" i="1"/>
  <c r="F33" i="1"/>
  <c r="AU29" i="1"/>
  <c r="I33" i="1"/>
  <c r="L33" i="1"/>
  <c r="AL25" i="1"/>
  <c r="AL32" i="1" s="1"/>
  <c r="AO25" i="1"/>
  <c r="E33" i="1"/>
  <c r="AU28" i="1"/>
  <c r="AU20" i="1"/>
  <c r="AO32" i="1" l="1"/>
  <c r="BC30" i="1"/>
  <c r="BE30" i="1"/>
  <c r="BA25" i="1"/>
  <c r="BC25" i="1"/>
  <c r="BE25" i="1"/>
  <c r="BC20" i="1"/>
  <c r="BE20" i="1"/>
  <c r="AS32" i="1"/>
  <c r="AR33" i="1"/>
  <c r="BA30" i="1"/>
  <c r="AO33" i="1"/>
  <c r="AL33" i="1"/>
  <c r="BG25" i="1"/>
  <c r="BK25" i="1" s="1"/>
  <c r="BG30" i="1"/>
  <c r="BK30" i="1" s="1"/>
  <c r="BG20" i="1"/>
  <c r="BK20" i="1" s="1"/>
  <c r="BA20" i="1"/>
  <c r="AU30" i="1"/>
  <c r="AU25" i="1"/>
  <c r="AU32" i="1" l="1"/>
  <c r="BG32" i="1"/>
  <c r="BK32" i="1" s="1"/>
  <c r="BC32" i="1"/>
  <c r="BE32" i="1"/>
  <c r="AS33" i="1"/>
  <c r="BE33" i="1" s="1"/>
  <c r="BA32" i="1"/>
  <c r="BC33" i="1" l="1"/>
  <c r="BK33" i="1"/>
  <c r="BA33" i="1"/>
  <c r="BI33" i="1"/>
  <c r="BG33" i="1"/>
  <c r="AU33" i="1"/>
</calcChain>
</file>

<file path=xl/comments1.xml><?xml version="1.0" encoding="utf-8"?>
<comments xmlns="http://schemas.openxmlformats.org/spreadsheetml/2006/main">
  <authors>
    <author>Hummel, Thorsten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 xml:space="preserve">Jahrgangsübergreifender Unterricht in den Jahrgängen 1 und 2
</t>
        </r>
      </text>
    </comment>
    <comment ref="A15" authorId="0" shapeId="0">
      <text>
        <r>
          <rPr>
            <sz val="9"/>
            <color indexed="81"/>
            <rFont val="Segoe UI"/>
            <family val="2"/>
          </rPr>
          <t>Jahrgangsübergreifender Unterricht in den Jahrgängen 1 und 2</t>
        </r>
      </text>
    </comment>
    <comment ref="AR28" authorId="0" shapeId="0">
      <text>
        <r>
          <rPr>
            <b/>
            <sz val="9"/>
            <color indexed="81"/>
            <rFont val="Tahoma"/>
            <family val="2"/>
          </rPr>
          <t>Hummel, Thorsten:</t>
        </r>
        <r>
          <rPr>
            <sz val="9"/>
            <color indexed="81"/>
            <rFont val="Tahoma"/>
            <family val="2"/>
          </rPr>
          <t xml:space="preserve">
Oberstufe: Zügigkeit= Anzahl SuS/19,5
</t>
        </r>
      </text>
    </comment>
    <comment ref="AR29" authorId="0" shapeId="0">
      <text>
        <r>
          <rPr>
            <b/>
            <sz val="9"/>
            <color indexed="81"/>
            <rFont val="Tahoma"/>
            <family val="2"/>
          </rPr>
          <t>Hummel, Thorsten:</t>
        </r>
        <r>
          <rPr>
            <sz val="9"/>
            <color indexed="81"/>
            <rFont val="Tahoma"/>
            <family val="2"/>
          </rPr>
          <t xml:space="preserve">
Oberstufe: Zügigkeit= Anzahl SuS/19,5
</t>
        </r>
      </text>
    </comment>
  </commentList>
</comments>
</file>

<file path=xl/sharedStrings.xml><?xml version="1.0" encoding="utf-8"?>
<sst xmlns="http://schemas.openxmlformats.org/spreadsheetml/2006/main" count="226" uniqueCount="50">
  <si>
    <t>Klasse</t>
  </si>
  <si>
    <t>EF</t>
  </si>
  <si>
    <t>Q1</t>
  </si>
  <si>
    <t>Q2</t>
  </si>
  <si>
    <t>insgesamt</t>
  </si>
  <si>
    <t>davon</t>
  </si>
  <si>
    <t>JU</t>
  </si>
  <si>
    <t>Ausl.</t>
  </si>
  <si>
    <t>Grundschulen</t>
  </si>
  <si>
    <t>GGS Blumenkamp</t>
  </si>
  <si>
    <t>/</t>
  </si>
  <si>
    <t>GGS Polderdorf</t>
  </si>
  <si>
    <t>GGS Am Buttendick</t>
  </si>
  <si>
    <t>Konrad-Duden-GGS</t>
  </si>
  <si>
    <t>Theodor-Heuss-GGS</t>
  </si>
  <si>
    <t>Flüren (HS)</t>
  </si>
  <si>
    <t>Bislich (TS)</t>
  </si>
  <si>
    <t>GGS Fusternberg</t>
  </si>
  <si>
    <t>GGS Feldmark</t>
  </si>
  <si>
    <t>GGS Quadenweg</t>
  </si>
  <si>
    <t>GGS Innenstadt</t>
  </si>
  <si>
    <t>Summe GS</t>
  </si>
  <si>
    <t>Realschulen</t>
  </si>
  <si>
    <t>Konrad-Duden</t>
  </si>
  <si>
    <t>Summe RS</t>
  </si>
  <si>
    <t>Gymnasien</t>
  </si>
  <si>
    <t>Andreas-Vesalius</t>
  </si>
  <si>
    <t>Summe GY</t>
  </si>
  <si>
    <t>Gesamtschule</t>
  </si>
  <si>
    <t>Am Lauerhaas</t>
  </si>
  <si>
    <t>Summe Sek</t>
  </si>
  <si>
    <t>Gesamtsumme</t>
  </si>
  <si>
    <t>nichtdt.</t>
  </si>
  <si>
    <t>Ganztag</t>
  </si>
  <si>
    <t>Summe Betreuung</t>
  </si>
  <si>
    <t>Inklusion</t>
  </si>
  <si>
    <t>Spr.*</t>
  </si>
  <si>
    <t>Anzahl</t>
  </si>
  <si>
    <t>%</t>
  </si>
  <si>
    <t>Migration</t>
  </si>
  <si>
    <t>Betreuung</t>
  </si>
  <si>
    <t>*nicht-deutsche Verkehrssprache in der Familie</t>
  </si>
  <si>
    <t>Ida Noddack</t>
  </si>
  <si>
    <t>8-1 / ÜMI</t>
  </si>
  <si>
    <t>AO-SF</t>
  </si>
  <si>
    <t>erh. FB*</t>
  </si>
  <si>
    <t>*erhöhter Förderbedarf: Förderplan liegt vor und Förderung findet tatsächlich statt</t>
  </si>
  <si>
    <t>Summe Inklusion</t>
  </si>
  <si>
    <t>Schulstatistik Stadt Wesel 2023/24</t>
  </si>
  <si>
    <t>Stand: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</si>
</sst>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 applyNumberFormat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85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6" xfId="0" applyFont="1" applyFill="1" applyBorder="1"/>
    <xf numFmtId="0" fontId="1" fillId="2" borderId="0" xfId="0" applyFont="1" applyFill="1" applyBorder="1" applyAlignment="1">
      <alignment horizontal="center"/>
    </xf>
    <xf numFmtId="49" fontId="1" fillId="2" borderId="0" xfId="0" quotePrefix="1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" fontId="1" fillId="2" borderId="0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1" fontId="1" fillId="2" borderId="14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right"/>
    </xf>
    <xf numFmtId="49" fontId="0" fillId="3" borderId="13" xfId="0" quotePrefix="1" applyNumberFormat="1" applyFont="1" applyFill="1" applyBorder="1" applyAlignment="1">
      <alignment horizontal="center"/>
    </xf>
    <xf numFmtId="0" fontId="3" fillId="0" borderId="21" xfId="0" applyFont="1" applyFill="1" applyBorder="1"/>
    <xf numFmtId="1" fontId="3" fillId="0" borderId="22" xfId="0" applyNumberFormat="1" applyFont="1" applyFill="1" applyBorder="1" applyAlignment="1">
      <alignment horizontal="right"/>
    </xf>
    <xf numFmtId="49" fontId="4" fillId="0" borderId="23" xfId="0" quotePrefix="1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left"/>
    </xf>
    <xf numFmtId="1" fontId="3" fillId="0" borderId="23" xfId="0" applyNumberFormat="1" applyFont="1" applyFill="1" applyBorder="1" applyAlignment="1">
      <alignment horizontal="left"/>
    </xf>
    <xf numFmtId="1" fontId="3" fillId="0" borderId="23" xfId="0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right"/>
    </xf>
    <xf numFmtId="0" fontId="3" fillId="0" borderId="6" xfId="0" applyFont="1" applyFill="1" applyBorder="1"/>
    <xf numFmtId="1" fontId="3" fillId="0" borderId="0" xfId="0" applyNumberFormat="1" applyFont="1" applyFill="1" applyBorder="1" applyAlignment="1">
      <alignment horizontal="right"/>
    </xf>
    <xf numFmtId="49" fontId="4" fillId="0" borderId="0" xfId="0" quotePrefix="1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" fontId="3" fillId="0" borderId="0" xfId="0" quotePrefix="1" applyNumberFormat="1" applyFont="1" applyFill="1" applyBorder="1" applyAlignment="1">
      <alignment horizontal="left"/>
    </xf>
    <xf numFmtId="0" fontId="3" fillId="0" borderId="15" xfId="0" applyFont="1" applyFill="1" applyBorder="1" applyAlignment="1">
      <alignment horizontal="right"/>
    </xf>
    <xf numFmtId="49" fontId="1" fillId="2" borderId="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right"/>
    </xf>
    <xf numFmtId="0" fontId="1" fillId="0" borderId="6" xfId="0" applyFont="1" applyBorder="1"/>
    <xf numFmtId="0" fontId="3" fillId="0" borderId="22" xfId="0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right"/>
    </xf>
    <xf numFmtId="1" fontId="1" fillId="2" borderId="26" xfId="0" applyNumberFormat="1" applyFont="1" applyFill="1" applyBorder="1" applyAlignment="1">
      <alignment horizontal="right"/>
    </xf>
    <xf numFmtId="49" fontId="0" fillId="0" borderId="23" xfId="0" quotePrefix="1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left"/>
    </xf>
    <xf numFmtId="0" fontId="1" fillId="0" borderId="23" xfId="0" applyFont="1" applyBorder="1"/>
    <xf numFmtId="49" fontId="0" fillId="0" borderId="0" xfId="0" quotePrefix="1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1" fillId="0" borderId="14" xfId="0" applyNumberFormat="1" applyFont="1" applyBorder="1" applyAlignment="1">
      <alignment horizontal="right"/>
    </xf>
    <xf numFmtId="49" fontId="0" fillId="0" borderId="14" xfId="0" quotePrefix="1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right"/>
    </xf>
    <xf numFmtId="1" fontId="1" fillId="0" borderId="14" xfId="0" applyNumberFormat="1" applyFont="1" applyFill="1" applyBorder="1" applyAlignment="1">
      <alignment horizontal="left"/>
    </xf>
    <xf numFmtId="1" fontId="1" fillId="0" borderId="17" xfId="0" applyNumberFormat="1" applyFont="1" applyFill="1" applyBorder="1" applyAlignment="1">
      <alignment horizontal="right"/>
    </xf>
    <xf numFmtId="49" fontId="0" fillId="0" borderId="14" xfId="0" quotePrefix="1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27" xfId="0" applyFont="1" applyBorder="1"/>
    <xf numFmtId="1" fontId="3" fillId="0" borderId="26" xfId="0" applyNumberFormat="1" applyFont="1" applyBorder="1" applyAlignment="1">
      <alignment horizontal="center"/>
    </xf>
    <xf numFmtId="49" fontId="4" fillId="0" borderId="0" xfId="0" quotePrefix="1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49" fontId="3" fillId="0" borderId="0" xfId="0" quotePrefix="1" applyNumberFormat="1" applyFont="1" applyBorder="1" applyAlignment="1">
      <alignment horizontal="center"/>
    </xf>
    <xf numFmtId="1" fontId="3" fillId="0" borderId="29" xfId="0" applyNumberFormat="1" applyFont="1" applyBorder="1" applyAlignment="1">
      <alignment horizontal="center"/>
    </xf>
    <xf numFmtId="1" fontId="3" fillId="0" borderId="28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right"/>
    </xf>
    <xf numFmtId="49" fontId="4" fillId="0" borderId="14" xfId="0" quotePrefix="1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right"/>
    </xf>
    <xf numFmtId="0" fontId="3" fillId="0" borderId="31" xfId="0" applyFont="1" applyBorder="1"/>
    <xf numFmtId="1" fontId="3" fillId="0" borderId="31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center"/>
    </xf>
    <xf numFmtId="1" fontId="3" fillId="0" borderId="33" xfId="0" applyNumberFormat="1" applyFont="1" applyBorder="1" applyAlignment="1">
      <alignment horizontal="left"/>
    </xf>
    <xf numFmtId="1" fontId="3" fillId="0" borderId="34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left"/>
    </xf>
    <xf numFmtId="1" fontId="3" fillId="0" borderId="32" xfId="0" applyNumberFormat="1" applyFont="1" applyBorder="1" applyAlignment="1"/>
    <xf numFmtId="49" fontId="4" fillId="0" borderId="32" xfId="0" quotePrefix="1" applyNumberFormat="1" applyFont="1" applyBorder="1" applyAlignment="1">
      <alignment horizontal="center"/>
    </xf>
    <xf numFmtId="1" fontId="3" fillId="0" borderId="34" xfId="0" applyNumberFormat="1" applyFont="1" applyBorder="1" applyAlignment="1"/>
    <xf numFmtId="0" fontId="0" fillId="0" borderId="0" xfId="0" applyFont="1"/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right"/>
    </xf>
    <xf numFmtId="1" fontId="1" fillId="2" borderId="43" xfId="0" applyNumberFormat="1" applyFont="1" applyFill="1" applyBorder="1" applyAlignment="1">
      <alignment horizontal="right"/>
    </xf>
    <xf numFmtId="1" fontId="8" fillId="2" borderId="18" xfId="0" applyNumberFormat="1" applyFont="1" applyFill="1" applyBorder="1" applyAlignment="1">
      <alignment horizontal="right"/>
    </xf>
    <xf numFmtId="1" fontId="8" fillId="2" borderId="43" xfId="0" applyNumberFormat="1" applyFont="1" applyFill="1" applyBorder="1" applyAlignment="1">
      <alignment horizontal="right"/>
    </xf>
    <xf numFmtId="1" fontId="8" fillId="2" borderId="44" xfId="0" applyNumberFormat="1" applyFont="1" applyFill="1" applyBorder="1" applyAlignment="1">
      <alignment horizontal="right"/>
    </xf>
    <xf numFmtId="0" fontId="1" fillId="0" borderId="16" xfId="0" applyFont="1" applyFill="1" applyBorder="1"/>
    <xf numFmtId="49" fontId="0" fillId="0" borderId="13" xfId="0" quotePrefix="1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left"/>
    </xf>
    <xf numFmtId="49" fontId="0" fillId="0" borderId="8" xfId="0" quotePrefix="1" applyNumberFormat="1" applyFont="1" applyFill="1" applyBorder="1" applyAlignment="1">
      <alignment horizontal="center"/>
    </xf>
    <xf numFmtId="2" fontId="1" fillId="0" borderId="43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left"/>
    </xf>
    <xf numFmtId="1" fontId="1" fillId="0" borderId="8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/>
    </xf>
    <xf numFmtId="0" fontId="1" fillId="0" borderId="0" xfId="0" applyFont="1" applyFill="1" applyBorder="1"/>
    <xf numFmtId="2" fontId="1" fillId="3" borderId="43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left"/>
    </xf>
    <xf numFmtId="4" fontId="1" fillId="0" borderId="43" xfId="0" applyNumberFormat="1" applyFont="1" applyFill="1" applyBorder="1" applyAlignment="1">
      <alignment horizontal="center"/>
    </xf>
    <xf numFmtId="4" fontId="1" fillId="0" borderId="43" xfId="0" applyNumberFormat="1" applyFont="1" applyBorder="1" applyAlignment="1">
      <alignment horizontal="center"/>
    </xf>
    <xf numFmtId="1" fontId="1" fillId="2" borderId="42" xfId="0" applyNumberFormat="1" applyFont="1" applyFill="1" applyBorder="1" applyAlignment="1">
      <alignment horizontal="center"/>
    </xf>
    <xf numFmtId="4" fontId="1" fillId="2" borderId="43" xfId="0" applyNumberFormat="1" applyFont="1" applyFill="1" applyBorder="1" applyAlignment="1">
      <alignment horizontal="center"/>
    </xf>
    <xf numFmtId="1" fontId="1" fillId="2" borderId="43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2" fontId="1" fillId="2" borderId="43" xfId="0" applyNumberFormat="1" applyFont="1" applyFill="1" applyBorder="1" applyAlignment="1">
      <alignment horizontal="center"/>
    </xf>
    <xf numFmtId="2" fontId="1" fillId="2" borderId="4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/>
    </xf>
    <xf numFmtId="49" fontId="0" fillId="0" borderId="0" xfId="0" quotePrefix="1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3" fillId="0" borderId="48" xfId="0" applyNumberFormat="1" applyFont="1" applyFill="1" applyBorder="1" applyAlignment="1">
      <alignment horizontal="center"/>
    </xf>
    <xf numFmtId="4" fontId="3" fillId="0" borderId="49" xfId="0" applyNumberFormat="1" applyFont="1" applyFill="1" applyBorder="1" applyAlignment="1">
      <alignment horizontal="center"/>
    </xf>
    <xf numFmtId="1" fontId="3" fillId="0" borderId="49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2" fontId="3" fillId="0" borderId="49" xfId="0" applyNumberFormat="1" applyFont="1" applyFill="1" applyBorder="1" applyAlignment="1">
      <alignment horizontal="center"/>
    </xf>
    <xf numFmtId="0" fontId="0" fillId="0" borderId="0" xfId="0" applyFont="1" applyFill="1"/>
    <xf numFmtId="1" fontId="3" fillId="0" borderId="51" xfId="0" applyNumberFormat="1" applyFont="1" applyFill="1" applyBorder="1" applyAlignment="1">
      <alignment horizontal="center"/>
    </xf>
    <xf numFmtId="4" fontId="3" fillId="0" borderId="52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2" fontId="1" fillId="0" borderId="52" xfId="0" applyNumberFormat="1" applyFont="1" applyFill="1" applyBorder="1" applyAlignment="1">
      <alignment horizontal="center"/>
    </xf>
    <xf numFmtId="0" fontId="1" fillId="0" borderId="54" xfId="0" applyFont="1" applyBorder="1" applyAlignment="1">
      <alignment horizontal="right"/>
    </xf>
    <xf numFmtId="3" fontId="1" fillId="0" borderId="42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4" fillId="0" borderId="0" xfId="0" applyFont="1"/>
    <xf numFmtId="3" fontId="3" fillId="0" borderId="56" xfId="0" applyNumberFormat="1" applyFont="1" applyBorder="1" applyAlignment="1">
      <alignment horizontal="center"/>
    </xf>
    <xf numFmtId="4" fontId="3" fillId="0" borderId="57" xfId="0" applyNumberFormat="1" applyFont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2" fontId="3" fillId="0" borderId="57" xfId="0" applyNumberFormat="1" applyFont="1" applyFill="1" applyBorder="1" applyAlignment="1">
      <alignment horizontal="center"/>
    </xf>
    <xf numFmtId="3" fontId="3" fillId="0" borderId="57" xfId="0" applyNumberFormat="1" applyFont="1" applyFill="1" applyBorder="1" applyAlignment="1">
      <alignment horizontal="center"/>
    </xf>
    <xf numFmtId="3" fontId="3" fillId="0" borderId="60" xfId="0" applyNumberFormat="1" applyFont="1" applyBorder="1" applyAlignment="1">
      <alignment horizontal="center"/>
    </xf>
    <xf numFmtId="4" fontId="3" fillId="0" borderId="61" xfId="0" applyNumberFormat="1" applyFont="1" applyBorder="1" applyAlignment="1">
      <alignment horizontal="center"/>
    </xf>
    <xf numFmtId="3" fontId="3" fillId="0" borderId="33" xfId="0" applyNumberFormat="1" applyFont="1" applyFill="1" applyBorder="1" applyAlignment="1">
      <alignment horizontal="center"/>
    </xf>
    <xf numFmtId="2" fontId="3" fillId="0" borderId="61" xfId="0" applyNumberFormat="1" applyFont="1" applyFill="1" applyBorder="1" applyAlignment="1">
      <alignment horizontal="center"/>
    </xf>
    <xf numFmtId="3" fontId="3" fillId="0" borderId="59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right"/>
    </xf>
    <xf numFmtId="1" fontId="1" fillId="0" borderId="13" xfId="0" applyNumberFormat="1" applyFont="1" applyFill="1" applyBorder="1" applyAlignment="1">
      <alignment horizontal="left"/>
    </xf>
    <xf numFmtId="0" fontId="0" fillId="0" borderId="0" xfId="0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64" xfId="0" applyNumberFormat="1" applyFont="1" applyBorder="1" applyAlignment="1">
      <alignment horizontal="right"/>
    </xf>
    <xf numFmtId="1" fontId="8" fillId="0" borderId="1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1" fontId="8" fillId="0" borderId="0" xfId="0" quotePrefix="1" applyNumberFormat="1" applyFont="1" applyFill="1" applyBorder="1" applyAlignment="1">
      <alignment horizontal="left"/>
    </xf>
    <xf numFmtId="0" fontId="10" fillId="0" borderId="0" xfId="0" applyFont="1"/>
    <xf numFmtId="1" fontId="8" fillId="0" borderId="43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left"/>
    </xf>
    <xf numFmtId="1" fontId="8" fillId="0" borderId="8" xfId="0" applyNumberFormat="1" applyFont="1" applyFill="1" applyBorder="1" applyAlignment="1">
      <alignment horizontal="right"/>
    </xf>
    <xf numFmtId="1" fontId="8" fillId="0" borderId="8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43" xfId="0" applyNumberFormat="1" applyFont="1" applyFill="1" applyBorder="1" applyAlignment="1">
      <alignment horizontal="center"/>
    </xf>
    <xf numFmtId="1" fontId="3" fillId="0" borderId="14" xfId="0" quotePrefix="1" applyNumberFormat="1" applyFont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0" borderId="51" xfId="0" applyNumberFormat="1" applyFont="1" applyFill="1" applyBorder="1" applyAlignment="1">
      <alignment horizontal="right"/>
    </xf>
    <xf numFmtId="1" fontId="3" fillId="0" borderId="52" xfId="0" applyNumberFormat="1" applyFont="1" applyFill="1" applyBorder="1" applyAlignment="1">
      <alignment horizontal="right"/>
    </xf>
    <xf numFmtId="1" fontId="3" fillId="0" borderId="53" xfId="0" applyNumberFormat="1" applyFont="1" applyFill="1" applyBorder="1" applyAlignment="1">
      <alignment horizontal="right"/>
    </xf>
    <xf numFmtId="1" fontId="3" fillId="0" borderId="9" xfId="0" applyNumberFormat="1" applyFont="1" applyFill="1" applyBorder="1" applyAlignment="1">
      <alignment horizontal="right"/>
    </xf>
    <xf numFmtId="1" fontId="1" fillId="0" borderId="52" xfId="0" applyNumberFormat="1" applyFont="1" applyFill="1" applyBorder="1" applyAlignment="1">
      <alignment horizontal="right"/>
    </xf>
    <xf numFmtId="1" fontId="3" fillId="0" borderId="24" xfId="0" applyNumberFormat="1" applyFont="1" applyFill="1" applyBorder="1" applyAlignment="1">
      <alignment horizontal="right"/>
    </xf>
    <xf numFmtId="0" fontId="1" fillId="0" borderId="0" xfId="0" applyFont="1"/>
    <xf numFmtId="1" fontId="1" fillId="0" borderId="17" xfId="0" applyNumberFormat="1" applyFont="1" applyFill="1" applyBorder="1" applyAlignment="1" applyProtection="1">
      <alignment horizontal="right"/>
      <protection locked="0"/>
    </xf>
    <xf numFmtId="1" fontId="1" fillId="0" borderId="18" xfId="0" applyNumberFormat="1" applyFont="1" applyFill="1" applyBorder="1" applyAlignment="1" applyProtection="1">
      <alignment horizontal="lef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1" fontId="1" fillId="0" borderId="9" xfId="0" applyNumberFormat="1" applyFont="1" applyFill="1" applyBorder="1" applyAlignment="1" applyProtection="1">
      <alignment horizontal="left"/>
      <protection locked="0"/>
    </xf>
    <xf numFmtId="1" fontId="1" fillId="0" borderId="8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1" fontId="1" fillId="0" borderId="7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1" fontId="1" fillId="3" borderId="18" xfId="0" applyNumberFormat="1" applyFont="1" applyFill="1" applyBorder="1" applyAlignment="1" applyProtection="1">
      <alignment horizontal="left"/>
      <protection locked="0"/>
    </xf>
    <xf numFmtId="1" fontId="1" fillId="3" borderId="13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horizontal="right"/>
      <protection locked="0"/>
    </xf>
    <xf numFmtId="1" fontId="1" fillId="0" borderId="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 applyProtection="1">
      <alignment horizontal="right"/>
      <protection locked="0"/>
    </xf>
    <xf numFmtId="3" fontId="1" fillId="0" borderId="18" xfId="0" applyNumberFormat="1" applyFont="1" applyFill="1" applyBorder="1" applyAlignment="1" applyProtection="1">
      <alignment horizontal="center"/>
      <protection locked="0"/>
    </xf>
    <xf numFmtId="1" fontId="11" fillId="0" borderId="18" xfId="0" applyNumberFormat="1" applyFont="1" applyFill="1" applyBorder="1" applyAlignment="1" applyProtection="1">
      <alignment horizontal="center"/>
      <protection locked="0"/>
    </xf>
    <xf numFmtId="1" fontId="1" fillId="0" borderId="42" xfId="0" applyNumberFormat="1" applyFont="1" applyFill="1" applyBorder="1" applyAlignment="1" applyProtection="1">
      <alignment horizontal="center"/>
      <protection locked="0"/>
    </xf>
    <xf numFmtId="1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19" xfId="0" applyFont="1" applyFill="1" applyBorder="1" applyAlignment="1" applyProtection="1">
      <alignment horizontal="right"/>
    </xf>
    <xf numFmtId="1" fontId="1" fillId="0" borderId="42" xfId="0" applyNumberFormat="1" applyFont="1" applyFill="1" applyBorder="1" applyAlignment="1" applyProtection="1">
      <alignment horizontal="center"/>
    </xf>
    <xf numFmtId="1" fontId="1" fillId="0" borderId="18" xfId="0" applyNumberFormat="1" applyFont="1" applyFill="1" applyBorder="1" applyAlignment="1" applyProtection="1">
      <alignment horizontal="center"/>
    </xf>
    <xf numFmtId="1" fontId="1" fillId="3" borderId="13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/>
    </xf>
    <xf numFmtId="1" fontId="1" fillId="3" borderId="18" xfId="0" applyNumberFormat="1" applyFont="1" applyFill="1" applyBorder="1" applyAlignment="1">
      <alignment horizontal="left"/>
    </xf>
    <xf numFmtId="1" fontId="1" fillId="3" borderId="13" xfId="0" applyNumberFormat="1" applyFont="1" applyFill="1" applyBorder="1" applyAlignment="1">
      <alignment horizontal="left"/>
    </xf>
    <xf numFmtId="1" fontId="1" fillId="3" borderId="42" xfId="0" applyNumberFormat="1" applyFont="1" applyFill="1" applyBorder="1" applyAlignment="1" applyProtection="1">
      <alignment horizontal="center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/>
    <xf numFmtId="9" fontId="0" fillId="0" borderId="0" xfId="2" applyFont="1"/>
    <xf numFmtId="49" fontId="10" fillId="0" borderId="13" xfId="0" quotePrefix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" fontId="8" fillId="0" borderId="13" xfId="0" applyNumberFormat="1" applyFont="1" applyFill="1" applyBorder="1" applyAlignment="1" applyProtection="1">
      <alignment horizontal="left"/>
    </xf>
    <xf numFmtId="1" fontId="8" fillId="0" borderId="18" xfId="0" applyNumberFormat="1" applyFont="1" applyFill="1" applyBorder="1" applyAlignment="1" applyProtection="1">
      <alignment horizontal="left"/>
    </xf>
    <xf numFmtId="1" fontId="8" fillId="3" borderId="13" xfId="0" applyNumberFormat="1" applyFont="1" applyFill="1" applyBorder="1" applyAlignment="1" applyProtection="1">
      <alignment horizontal="left"/>
      <protection locked="0"/>
    </xf>
    <xf numFmtId="49" fontId="10" fillId="3" borderId="13" xfId="0" quotePrefix="1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left"/>
    </xf>
    <xf numFmtId="1" fontId="12" fillId="0" borderId="52" xfId="0" applyNumberFormat="1" applyFont="1" applyFill="1" applyBorder="1" applyAlignment="1">
      <alignment horizontal="center"/>
    </xf>
    <xf numFmtId="2" fontId="12" fillId="0" borderId="53" xfId="0" applyNumberFormat="1" applyFont="1" applyFill="1" applyBorder="1" applyAlignment="1">
      <alignment horizontal="center"/>
    </xf>
    <xf numFmtId="1" fontId="8" fillId="2" borderId="43" xfId="0" applyNumberFormat="1" applyFont="1" applyFill="1" applyBorder="1" applyAlignment="1">
      <alignment horizontal="center"/>
    </xf>
    <xf numFmtId="2" fontId="8" fillId="2" borderId="44" xfId="0" applyNumberFormat="1" applyFont="1" applyFill="1" applyBorder="1" applyAlignment="1">
      <alignment horizontal="center"/>
    </xf>
    <xf numFmtId="3" fontId="8" fillId="0" borderId="43" xfId="0" applyNumberFormat="1" applyFont="1" applyBorder="1" applyAlignment="1">
      <alignment horizontal="center"/>
    </xf>
    <xf numFmtId="3" fontId="8" fillId="0" borderId="52" xfId="0" applyNumberFormat="1" applyFont="1" applyBorder="1" applyAlignment="1">
      <alignment horizontal="center"/>
    </xf>
    <xf numFmtId="2" fontId="8" fillId="0" borderId="53" xfId="0" applyNumberFormat="1" applyFont="1" applyBorder="1" applyAlignment="1">
      <alignment horizontal="center"/>
    </xf>
    <xf numFmtId="1" fontId="1" fillId="0" borderId="13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0" xfId="0" applyNumberFormat="1" applyFont="1" applyFill="1" applyBorder="1" applyAlignment="1" applyProtection="1">
      <alignment horizontal="left"/>
      <protection locked="0"/>
    </xf>
    <xf numFmtId="1" fontId="11" fillId="0" borderId="0" xfId="0" applyNumberFormat="1" applyFont="1" applyFill="1" applyBorder="1" applyAlignment="1">
      <alignment horizontal="left"/>
    </xf>
    <xf numFmtId="0" fontId="11" fillId="0" borderId="10" xfId="0" applyFont="1" applyFill="1" applyBorder="1" applyAlignment="1" applyProtection="1">
      <alignment horizontal="right"/>
      <protection locked="0"/>
    </xf>
    <xf numFmtId="0" fontId="10" fillId="0" borderId="0" xfId="0" applyFont="1" applyFill="1"/>
    <xf numFmtId="9" fontId="0" fillId="0" borderId="0" xfId="2" applyFont="1" applyFill="1"/>
    <xf numFmtId="0" fontId="1" fillId="0" borderId="6" xfId="0" applyFont="1" applyFill="1" applyBorder="1"/>
    <xf numFmtId="0" fontId="8" fillId="0" borderId="17" xfId="0" applyFont="1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3" fillId="0" borderId="30" xfId="0" applyNumberFormat="1" applyFont="1" applyBorder="1" applyAlignment="1"/>
    <xf numFmtId="1" fontId="3" fillId="0" borderId="14" xfId="0" applyNumberFormat="1" applyFont="1" applyBorder="1" applyAlignment="1"/>
    <xf numFmtId="1" fontId="3" fillId="0" borderId="14" xfId="0" quotePrefix="1" applyNumberFormat="1" applyFont="1" applyBorder="1" applyAlignment="1"/>
    <xf numFmtId="1" fontId="3" fillId="0" borderId="33" xfId="0" applyNumberFormat="1" applyFont="1" applyBorder="1" applyAlignment="1"/>
    <xf numFmtId="49" fontId="4" fillId="0" borderId="32" xfId="0" quotePrefix="1" applyNumberFormat="1" applyFont="1" applyBorder="1" applyAlignment="1"/>
    <xf numFmtId="3" fontId="1" fillId="0" borderId="43" xfId="0" applyNumberFormat="1" applyFont="1" applyFill="1" applyBorder="1" applyAlignment="1">
      <alignment horizontal="center"/>
    </xf>
    <xf numFmtId="4" fontId="1" fillId="0" borderId="49" xfId="0" applyNumberFormat="1" applyFont="1" applyFill="1" applyBorder="1" applyAlignment="1">
      <alignment horizontal="center"/>
    </xf>
    <xf numFmtId="2" fontId="1" fillId="0" borderId="44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2" fontId="1" fillId="0" borderId="50" xfId="0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>
      <alignment horizontal="center"/>
    </xf>
    <xf numFmtId="2" fontId="1" fillId="0" borderId="49" xfId="0" applyNumberFormat="1" applyFont="1" applyFill="1" applyBorder="1" applyAlignment="1">
      <alignment horizontal="center"/>
    </xf>
    <xf numFmtId="1" fontId="1" fillId="0" borderId="49" xfId="0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 applyProtection="1">
      <alignment horizontal="center"/>
      <protection locked="0"/>
    </xf>
    <xf numFmtId="43" fontId="1" fillId="0" borderId="44" xfId="1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 applyProtection="1">
      <alignment horizontal="center"/>
    </xf>
    <xf numFmtId="1" fontId="1" fillId="3" borderId="43" xfId="0" applyNumberFormat="1" applyFont="1" applyFill="1" applyBorder="1" applyAlignment="1" applyProtection="1">
      <alignment horizontal="center"/>
      <protection locked="0"/>
    </xf>
    <xf numFmtId="43" fontId="1" fillId="3" borderId="44" xfId="1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43" fontId="3" fillId="0" borderId="50" xfId="1" applyNumberFormat="1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right"/>
    </xf>
    <xf numFmtId="1" fontId="1" fillId="3" borderId="43" xfId="0" applyNumberFormat="1" applyFont="1" applyFill="1" applyBorder="1" applyAlignment="1">
      <alignment horizontal="center"/>
    </xf>
    <xf numFmtId="2" fontId="1" fillId="3" borderId="44" xfId="0" applyNumberFormat="1" applyFont="1" applyFill="1" applyBorder="1" applyAlignment="1">
      <alignment horizontal="center"/>
    </xf>
    <xf numFmtId="2" fontId="3" fillId="0" borderId="50" xfId="0" applyNumberFormat="1" applyFont="1" applyFill="1" applyBorder="1" applyAlignment="1">
      <alignment horizontal="center"/>
    </xf>
    <xf numFmtId="1" fontId="1" fillId="0" borderId="52" xfId="0" applyNumberFormat="1" applyFont="1" applyFill="1" applyBorder="1" applyAlignment="1">
      <alignment horizontal="center"/>
    </xf>
    <xf numFmtId="2" fontId="3" fillId="0" borderId="53" xfId="0" applyNumberFormat="1" applyFont="1" applyFill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1" fontId="3" fillId="0" borderId="57" xfId="0" applyNumberFormat="1" applyFont="1" applyFill="1" applyBorder="1" applyAlignment="1">
      <alignment horizontal="center"/>
    </xf>
    <xf numFmtId="2" fontId="3" fillId="0" borderId="58" xfId="0" applyNumberFormat="1" applyFont="1" applyFill="1" applyBorder="1" applyAlignment="1">
      <alignment horizontal="center"/>
    </xf>
    <xf numFmtId="1" fontId="3" fillId="0" borderId="61" xfId="0" applyNumberFormat="1" applyFont="1" applyFill="1" applyBorder="1" applyAlignment="1">
      <alignment horizontal="center"/>
    </xf>
    <xf numFmtId="2" fontId="3" fillId="0" borderId="62" xfId="0" applyNumberFormat="1" applyFont="1" applyFill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2" fontId="3" fillId="0" borderId="58" xfId="0" applyNumberFormat="1" applyFont="1" applyBorder="1" applyAlignment="1">
      <alignment horizontal="center"/>
    </xf>
    <xf numFmtId="3" fontId="3" fillId="0" borderId="61" xfId="0" applyNumberFormat="1" applyFont="1" applyBorder="1" applyAlignment="1">
      <alignment horizontal="center"/>
    </xf>
    <xf numFmtId="4" fontId="3" fillId="0" borderId="62" xfId="0" applyNumberFormat="1" applyFont="1" applyBorder="1" applyAlignment="1">
      <alignment horizontal="center"/>
    </xf>
    <xf numFmtId="3" fontId="3" fillId="0" borderId="61" xfId="0" applyNumberFormat="1" applyFont="1" applyFill="1" applyBorder="1" applyAlignment="1">
      <alignment horizontal="center"/>
    </xf>
    <xf numFmtId="4" fontId="3" fillId="0" borderId="61" xfId="0" applyNumberFormat="1" applyFont="1" applyFill="1" applyBorder="1" applyAlignment="1">
      <alignment horizontal="center"/>
    </xf>
    <xf numFmtId="49" fontId="1" fillId="0" borderId="2" xfId="0" applyNumberFormat="1" applyFont="1" applyBorder="1"/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/>
    <xf numFmtId="49" fontId="1" fillId="0" borderId="13" xfId="0" applyNumberFormat="1" applyFont="1" applyFill="1" applyBorder="1"/>
    <xf numFmtId="49" fontId="1" fillId="0" borderId="8" xfId="0" applyNumberFormat="1" applyFont="1" applyFill="1" applyBorder="1"/>
    <xf numFmtId="49" fontId="1" fillId="3" borderId="13" xfId="0" applyNumberFormat="1" applyFont="1" applyFill="1" applyBorder="1"/>
    <xf numFmtId="49" fontId="3" fillId="0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49" fontId="3" fillId="0" borderId="14" xfId="0" applyNumberFormat="1" applyFont="1" applyFill="1" applyBorder="1"/>
    <xf numFmtId="49" fontId="1" fillId="0" borderId="9" xfId="0" applyNumberFormat="1" applyFont="1" applyFill="1" applyBorder="1"/>
    <xf numFmtId="49" fontId="1" fillId="0" borderId="0" xfId="0" applyNumberFormat="1" applyFont="1" applyFill="1" applyBorder="1"/>
    <xf numFmtId="49" fontId="1" fillId="0" borderId="0" xfId="0" applyNumberFormat="1" applyFont="1" applyBorder="1"/>
    <xf numFmtId="49" fontId="3" fillId="0" borderId="28" xfId="0" applyNumberFormat="1" applyFont="1" applyBorder="1"/>
    <xf numFmtId="49" fontId="0" fillId="0" borderId="32" xfId="0" applyNumberFormat="1" applyFont="1" applyBorder="1"/>
    <xf numFmtId="49" fontId="0" fillId="0" borderId="0" xfId="0" applyNumberFormat="1"/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0" xfId="0" applyFont="1" applyFill="1" applyBorder="1"/>
    <xf numFmtId="1" fontId="1" fillId="0" borderId="1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left"/>
    </xf>
    <xf numFmtId="1" fontId="1" fillId="0" borderId="20" xfId="0" applyNumberFormat="1" applyFont="1" applyFill="1" applyBorder="1" applyAlignment="1">
      <alignment horizontal="left"/>
    </xf>
    <xf numFmtId="1" fontId="1" fillId="0" borderId="41" xfId="0" applyNumberFormat="1" applyFont="1" applyFill="1" applyBorder="1" applyAlignment="1">
      <alignment horizontal="left"/>
    </xf>
    <xf numFmtId="1" fontId="1" fillId="0" borderId="45" xfId="0" applyNumberFormat="1" applyFont="1" applyFill="1" applyBorder="1" applyAlignment="1">
      <alignment horizontal="left"/>
    </xf>
    <xf numFmtId="1" fontId="1" fillId="0" borderId="16" xfId="0" applyNumberFormat="1" applyFont="1" applyFill="1" applyBorder="1" applyAlignment="1">
      <alignment horizontal="right"/>
    </xf>
    <xf numFmtId="1" fontId="1" fillId="0" borderId="46" xfId="0" quotePrefix="1" applyNumberFormat="1" applyFont="1" applyFill="1" applyBorder="1" applyAlignment="1">
      <alignment horizontal="left"/>
    </xf>
    <xf numFmtId="1" fontId="1" fillId="0" borderId="16" xfId="0" applyNumberFormat="1" applyFont="1" applyFill="1" applyBorder="1" applyAlignment="1" applyProtection="1">
      <alignment horizontal="right"/>
    </xf>
    <xf numFmtId="1" fontId="1" fillId="0" borderId="46" xfId="0" quotePrefix="1" applyNumberFormat="1" applyFont="1" applyFill="1" applyBorder="1" applyAlignment="1" applyProtection="1">
      <alignment horizontal="left"/>
    </xf>
    <xf numFmtId="1" fontId="3" fillId="0" borderId="63" xfId="0" applyNumberFormat="1" applyFont="1" applyFill="1" applyBorder="1" applyAlignment="1">
      <alignment horizontal="right"/>
    </xf>
    <xf numFmtId="1" fontId="3" fillId="0" borderId="47" xfId="0" quotePrefix="1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>
      <alignment horizontal="right"/>
    </xf>
    <xf numFmtId="1" fontId="3" fillId="0" borderId="45" xfId="0" quotePrefix="1" applyNumberFormat="1" applyFont="1" applyFill="1" applyBorder="1" applyAlignment="1">
      <alignment horizontal="left"/>
    </xf>
    <xf numFmtId="1" fontId="1" fillId="0" borderId="20" xfId="0" applyNumberFormat="1" applyFont="1" applyFill="1" applyBorder="1" applyAlignment="1">
      <alignment horizontal="right"/>
    </xf>
    <xf numFmtId="1" fontId="3" fillId="0" borderId="47" xfId="0" applyNumberFormat="1" applyFont="1" applyFill="1" applyBorder="1" applyAlignment="1">
      <alignment horizontal="left"/>
    </xf>
    <xf numFmtId="1" fontId="3" fillId="0" borderId="45" xfId="0" applyNumberFormat="1" applyFont="1" applyFill="1" applyBorder="1" applyAlignment="1">
      <alignment horizontal="left"/>
    </xf>
    <xf numFmtId="3" fontId="3" fillId="0" borderId="6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16" xfId="0" applyNumberFormat="1" applyFont="1" applyFill="1" applyBorder="1" applyAlignment="1">
      <alignment horizontal="right"/>
    </xf>
    <xf numFmtId="1" fontId="1" fillId="0" borderId="46" xfId="0" applyNumberFormat="1" applyFont="1" applyFill="1" applyBorder="1" applyAlignment="1">
      <alignment horizontal="left"/>
    </xf>
    <xf numFmtId="1" fontId="1" fillId="0" borderId="21" xfId="0" applyNumberFormat="1" applyFont="1" applyFill="1" applyBorder="1" applyAlignment="1">
      <alignment horizontal="right"/>
    </xf>
    <xf numFmtId="1" fontId="1" fillId="0" borderId="68" xfId="0" applyNumberFormat="1" applyFont="1" applyFill="1" applyBorder="1" applyAlignment="1">
      <alignment horizontal="left"/>
    </xf>
    <xf numFmtId="3" fontId="3" fillId="0" borderId="31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3" fontId="3" fillId="0" borderId="35" xfId="0" applyNumberFormat="1" applyFont="1" applyFill="1" applyBorder="1" applyAlignment="1">
      <alignment horizontal="right"/>
    </xf>
    <xf numFmtId="3" fontId="3" fillId="0" borderId="65" xfId="0" applyNumberFormat="1" applyFont="1" applyFill="1" applyBorder="1" applyAlignment="1">
      <alignment horizontal="right"/>
    </xf>
    <xf numFmtId="49" fontId="4" fillId="0" borderId="66" xfId="0" quotePrefix="1" applyNumberFormat="1" applyFont="1" applyFill="1" applyBorder="1" applyAlignment="1">
      <alignment horizontal="center"/>
    </xf>
    <xf numFmtId="1" fontId="3" fillId="0" borderId="67" xfId="0" applyNumberFormat="1" applyFont="1" applyFill="1" applyBorder="1" applyAlignment="1">
      <alignment horizontal="left"/>
    </xf>
    <xf numFmtId="1" fontId="1" fillId="2" borderId="6" xfId="0" applyNumberFormat="1" applyFont="1" applyFill="1" applyBorder="1" applyAlignment="1">
      <alignment horizontal="right"/>
    </xf>
    <xf numFmtId="1" fontId="1" fillId="2" borderId="45" xfId="0" applyNumberFormat="1" applyFont="1" applyFill="1" applyBorder="1" applyAlignment="1">
      <alignment horizontal="left"/>
    </xf>
    <xf numFmtId="49" fontId="11" fillId="0" borderId="13" xfId="0" applyNumberFormat="1" applyFont="1" applyFill="1" applyBorder="1"/>
    <xf numFmtId="1" fontId="11" fillId="0" borderId="17" xfId="0" applyNumberFormat="1" applyFont="1" applyFill="1" applyBorder="1" applyAlignment="1" applyProtection="1">
      <alignment horizontal="right"/>
      <protection locked="0"/>
    </xf>
    <xf numFmtId="49" fontId="13" fillId="0" borderId="13" xfId="0" quotePrefix="1" applyNumberFormat="1" applyFont="1" applyFill="1" applyBorder="1" applyAlignment="1">
      <alignment horizontal="center"/>
    </xf>
    <xf numFmtId="1" fontId="11" fillId="0" borderId="18" xfId="0" applyNumberFormat="1" applyFont="1" applyFill="1" applyBorder="1" applyAlignment="1" applyProtection="1">
      <alignment horizontal="left"/>
      <protection locked="0"/>
    </xf>
    <xf numFmtId="1" fontId="11" fillId="0" borderId="13" xfId="0" applyNumberFormat="1" applyFont="1" applyFill="1" applyBorder="1" applyAlignment="1" applyProtection="1">
      <alignment horizontal="right"/>
      <protection locked="0"/>
    </xf>
    <xf numFmtId="1" fontId="11" fillId="0" borderId="13" xfId="0" applyNumberFormat="1" applyFont="1" applyFill="1" applyBorder="1" applyAlignment="1">
      <alignment horizontal="left"/>
    </xf>
    <xf numFmtId="0" fontId="11" fillId="0" borderId="19" xfId="0" applyFont="1" applyFill="1" applyBorder="1" applyAlignment="1" applyProtection="1">
      <alignment horizontal="right"/>
      <protection locked="0"/>
    </xf>
    <xf numFmtId="0" fontId="11" fillId="0" borderId="20" xfId="0" applyFont="1" applyFill="1" applyBorder="1"/>
    <xf numFmtId="49" fontId="11" fillId="0" borderId="9" xfId="0" applyNumberFormat="1" applyFont="1" applyFill="1" applyBorder="1"/>
    <xf numFmtId="0" fontId="11" fillId="0" borderId="7" xfId="0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1" fontId="11" fillId="0" borderId="8" xfId="0" applyNumberFormat="1" applyFont="1" applyFill="1" applyBorder="1" applyAlignment="1" applyProtection="1">
      <alignment horizontal="right"/>
      <protection locked="0"/>
    </xf>
    <xf numFmtId="49" fontId="13" fillId="0" borderId="8" xfId="0" quotePrefix="1" applyNumberFormat="1" applyFont="1" applyFill="1" applyBorder="1" applyAlignment="1">
      <alignment horizontal="center"/>
    </xf>
    <xf numFmtId="1" fontId="11" fillId="0" borderId="9" xfId="0" applyNumberFormat="1" applyFont="1" applyFill="1" applyBorder="1" applyAlignment="1" applyProtection="1">
      <alignment horizontal="left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16" xfId="0" applyFont="1" applyFill="1" applyBorder="1"/>
    <xf numFmtId="1" fontId="1" fillId="0" borderId="12" xfId="0" applyNumberFormat="1" applyFont="1" applyFill="1" applyBorder="1" applyAlignment="1" applyProtection="1">
      <alignment horizontal="left"/>
      <protection locked="0"/>
    </xf>
    <xf numFmtId="1" fontId="1" fillId="3" borderId="9" xfId="0" applyNumberFormat="1" applyFont="1" applyFill="1" applyBorder="1" applyAlignment="1" applyProtection="1">
      <alignment horizontal="left"/>
      <protection locked="0"/>
    </xf>
    <xf numFmtId="1" fontId="1" fillId="0" borderId="18" xfId="0" applyNumberFormat="1" applyFont="1" applyFill="1" applyBorder="1" applyAlignment="1" applyProtection="1">
      <alignment horizontal="right"/>
    </xf>
    <xf numFmtId="0" fontId="3" fillId="0" borderId="23" xfId="0" applyFont="1" applyBorder="1"/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6" fontId="1" fillId="0" borderId="39" xfId="0" quotePrefix="1" applyNumberFormat="1" applyFont="1" applyBorder="1" applyAlignment="1">
      <alignment horizontal="center" vertical="center"/>
    </xf>
    <xf numFmtId="16" fontId="1" fillId="0" borderId="40" xfId="0" quotePrefix="1" applyNumberFormat="1" applyFont="1" applyBorder="1" applyAlignment="1">
      <alignment horizontal="center" vertical="center"/>
    </xf>
    <xf numFmtId="16" fontId="1" fillId="0" borderId="38" xfId="0" quotePrefix="1" applyNumberFormat="1" applyFont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36"/>
  <sheetViews>
    <sheetView tabSelected="1" zoomScaleNormal="100" workbookViewId="0">
      <pane ySplit="1" topLeftCell="A2" activePane="bottomLeft" state="frozen"/>
      <selection pane="bottomLeft" activeCell="AG23" sqref="AG23"/>
    </sheetView>
  </sheetViews>
  <sheetFormatPr baseColWidth="10" defaultRowHeight="12.75" x14ac:dyDescent="0.2"/>
  <cols>
    <col min="1" max="1" width="15.5703125" bestFit="1" customWidth="1"/>
    <col min="2" max="2" width="6.42578125" style="306" bestFit="1" customWidth="1"/>
    <col min="3" max="3" width="3.5703125" bestFit="1" customWidth="1"/>
    <col min="4" max="4" width="1.7109375" customWidth="1"/>
    <col min="5" max="5" width="2.7109375" bestFit="1" customWidth="1"/>
    <col min="6" max="6" width="3.5703125" bestFit="1" customWidth="1"/>
    <col min="7" max="7" width="1.7109375" customWidth="1"/>
    <col min="8" max="8" width="2.7109375" bestFit="1" customWidth="1"/>
    <col min="9" max="9" width="3.5703125" bestFit="1" customWidth="1"/>
    <col min="10" max="10" width="1.7109375" customWidth="1"/>
    <col min="11" max="11" width="2.7109375" bestFit="1" customWidth="1"/>
    <col min="12" max="12" width="3.5703125" bestFit="1" customWidth="1"/>
    <col min="13" max="13" width="1.7109375" customWidth="1"/>
    <col min="14" max="14" width="2.7109375" bestFit="1" customWidth="1"/>
    <col min="15" max="15" width="3.5703125" bestFit="1" customWidth="1"/>
    <col min="16" max="16" width="1.7109375" customWidth="1"/>
    <col min="17" max="17" width="3.5703125" bestFit="1" customWidth="1"/>
    <col min="18" max="18" width="4.42578125" bestFit="1" customWidth="1"/>
    <col min="19" max="19" width="1.7109375" customWidth="1"/>
    <col min="20" max="20" width="2.7109375" bestFit="1" customWidth="1"/>
    <col min="21" max="21" width="3.5703125" bestFit="1" customWidth="1"/>
    <col min="22" max="22" width="1.7109375" customWidth="1"/>
    <col min="23" max="23" width="2.7109375" bestFit="1" customWidth="1"/>
    <col min="24" max="24" width="3.5703125" bestFit="1" customWidth="1"/>
    <col min="25" max="25" width="1.7109375" customWidth="1"/>
    <col min="26" max="26" width="2.7109375" bestFit="1" customWidth="1"/>
    <col min="27" max="27" width="3.5703125" bestFit="1" customWidth="1"/>
    <col min="28" max="28" width="1.7109375" customWidth="1"/>
    <col min="29" max="29" width="2.7109375" bestFit="1" customWidth="1"/>
    <col min="30" max="30" width="3.5703125" bestFit="1" customWidth="1"/>
    <col min="31" max="31" width="1.7109375" customWidth="1"/>
    <col min="32" max="32" width="2.7109375" bestFit="1" customWidth="1"/>
    <col min="33" max="33" width="3.5703125" bestFit="1" customWidth="1"/>
    <col min="34" max="34" width="1.7109375" customWidth="1"/>
    <col min="35" max="35" width="2.7109375" bestFit="1" customWidth="1"/>
    <col min="36" max="36" width="3.5703125" bestFit="1" customWidth="1"/>
    <col min="37" max="37" width="1.7109375" customWidth="1"/>
    <col min="38" max="39" width="3.5703125" bestFit="1" customWidth="1"/>
    <col min="40" max="40" width="1.7109375" customWidth="1"/>
    <col min="41" max="41" width="2.7109375" bestFit="1" customWidth="1"/>
    <col min="42" max="42" width="3.5703125" bestFit="1" customWidth="1"/>
    <col min="43" max="43" width="1.7109375" customWidth="1"/>
    <col min="44" max="44" width="2.7109375" bestFit="1" customWidth="1"/>
    <col min="45" max="45" width="4.85546875" bestFit="1" customWidth="1"/>
    <col min="46" max="46" width="1.7109375" customWidth="1"/>
    <col min="47" max="47" width="3.5703125" bestFit="1" customWidth="1"/>
    <col min="48" max="48" width="1.7109375" customWidth="1"/>
    <col min="49" max="49" width="5.7109375" customWidth="1"/>
    <col min="50" max="50" width="6" bestFit="1" customWidth="1"/>
    <col min="51" max="51" width="1.7109375" customWidth="1"/>
    <col min="52" max="52" width="5.85546875" bestFit="1" customWidth="1"/>
    <col min="53" max="53" width="6.42578125" bestFit="1" customWidth="1"/>
    <col min="54" max="54" width="5.85546875" bestFit="1" customWidth="1"/>
    <col min="55" max="55" width="5.7109375" bestFit="1" customWidth="1"/>
    <col min="56" max="56" width="7.42578125" customWidth="1"/>
    <col min="57" max="57" width="8.42578125" bestFit="1" customWidth="1"/>
    <col min="58" max="58" width="6.42578125" customWidth="1"/>
    <col min="59" max="59" width="4.85546875" bestFit="1" customWidth="1"/>
    <col min="60" max="60" width="6.42578125" customWidth="1"/>
    <col min="61" max="61" width="4.85546875" bestFit="1" customWidth="1"/>
    <col min="62" max="62" width="6" bestFit="1" customWidth="1"/>
    <col min="63" max="63" width="6.140625" bestFit="1" customWidth="1"/>
  </cols>
  <sheetData>
    <row r="1" spans="1:64" ht="13.5" thickBot="1" x14ac:dyDescent="0.25">
      <c r="A1" s="375" t="s">
        <v>48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 t="s">
        <v>49</v>
      </c>
      <c r="AQ1" s="376"/>
      <c r="AR1" s="376"/>
      <c r="AS1" s="376"/>
      <c r="AT1" s="376"/>
      <c r="AU1" s="377"/>
      <c r="AV1" s="157"/>
      <c r="AW1" s="375" t="s">
        <v>39</v>
      </c>
      <c r="AX1" s="377"/>
      <c r="AZ1" s="375" t="s">
        <v>40</v>
      </c>
      <c r="BA1" s="376"/>
      <c r="BB1" s="376"/>
      <c r="BC1" s="376"/>
      <c r="BD1" s="376"/>
      <c r="BE1" s="377"/>
      <c r="BF1" s="375" t="s">
        <v>35</v>
      </c>
      <c r="BG1" s="376"/>
      <c r="BH1" s="376"/>
      <c r="BI1" s="376"/>
      <c r="BJ1" s="376"/>
      <c r="BK1" s="377"/>
    </row>
    <row r="2" spans="1:64" x14ac:dyDescent="0.2">
      <c r="A2" s="1"/>
      <c r="B2" s="292"/>
      <c r="C2" s="2"/>
      <c r="D2" s="3" t="s">
        <v>0</v>
      </c>
      <c r="E2" s="4"/>
      <c r="F2" s="2"/>
      <c r="G2" s="5" t="s">
        <v>0</v>
      </c>
      <c r="H2" s="4"/>
      <c r="I2" s="2"/>
      <c r="J2" s="5" t="s">
        <v>0</v>
      </c>
      <c r="K2" s="4"/>
      <c r="L2" s="2"/>
      <c r="M2" s="5" t="s">
        <v>0</v>
      </c>
      <c r="N2" s="4"/>
      <c r="O2" s="5"/>
      <c r="P2" s="5" t="s">
        <v>0</v>
      </c>
      <c r="Q2" s="4"/>
      <c r="R2" s="6"/>
      <c r="S2" s="5" t="s">
        <v>0</v>
      </c>
      <c r="T2" s="7"/>
      <c r="U2" s="8"/>
      <c r="V2" s="5" t="s">
        <v>0</v>
      </c>
      <c r="W2" s="7"/>
      <c r="X2" s="8"/>
      <c r="Y2" s="5" t="s">
        <v>0</v>
      </c>
      <c r="Z2" s="7"/>
      <c r="AA2" s="8"/>
      <c r="AB2" s="5" t="s">
        <v>0</v>
      </c>
      <c r="AC2" s="7"/>
      <c r="AD2" s="8"/>
      <c r="AE2" s="5" t="s">
        <v>0</v>
      </c>
      <c r="AF2" s="7"/>
      <c r="AG2" s="8"/>
      <c r="AH2" s="5" t="s">
        <v>0</v>
      </c>
      <c r="AI2" s="7"/>
      <c r="AJ2" s="369" t="s">
        <v>1</v>
      </c>
      <c r="AK2" s="370"/>
      <c r="AL2" s="371"/>
      <c r="AM2" s="369" t="s">
        <v>2</v>
      </c>
      <c r="AN2" s="370"/>
      <c r="AO2" s="371"/>
      <c r="AP2" s="369" t="s">
        <v>3</v>
      </c>
      <c r="AQ2" s="370"/>
      <c r="AR2" s="370"/>
      <c r="AS2" s="310"/>
      <c r="AT2" s="311" t="s">
        <v>4</v>
      </c>
      <c r="AU2" s="312"/>
      <c r="AV2" s="128"/>
      <c r="AW2" s="9" t="s">
        <v>5</v>
      </c>
      <c r="AX2" s="9" t="s">
        <v>32</v>
      </c>
      <c r="AY2" s="95"/>
      <c r="AZ2" s="378" t="s">
        <v>33</v>
      </c>
      <c r="BA2" s="379"/>
      <c r="BB2" s="382" t="s">
        <v>43</v>
      </c>
      <c r="BC2" s="384"/>
      <c r="BD2" s="382" t="s">
        <v>34</v>
      </c>
      <c r="BE2" s="383"/>
      <c r="BF2" s="378" t="s">
        <v>44</v>
      </c>
      <c r="BG2" s="379"/>
      <c r="BH2" s="380" t="s">
        <v>45</v>
      </c>
      <c r="BI2" s="379"/>
      <c r="BJ2" s="380" t="s">
        <v>47</v>
      </c>
      <c r="BK2" s="381"/>
    </row>
    <row r="3" spans="1:64" x14ac:dyDescent="0.2">
      <c r="A3" s="10"/>
      <c r="B3" s="293"/>
      <c r="C3" s="366">
        <v>1</v>
      </c>
      <c r="D3" s="367"/>
      <c r="E3" s="368"/>
      <c r="F3" s="366">
        <v>2</v>
      </c>
      <c r="G3" s="367"/>
      <c r="H3" s="368"/>
      <c r="I3" s="366">
        <v>3</v>
      </c>
      <c r="J3" s="367"/>
      <c r="K3" s="368"/>
      <c r="L3" s="366">
        <v>4</v>
      </c>
      <c r="M3" s="367"/>
      <c r="N3" s="368"/>
      <c r="O3" s="242"/>
      <c r="P3" s="242" t="s">
        <v>6</v>
      </c>
      <c r="Q3" s="243"/>
      <c r="R3" s="364">
        <v>5</v>
      </c>
      <c r="S3" s="364"/>
      <c r="T3" s="365"/>
      <c r="U3" s="363">
        <v>6</v>
      </c>
      <c r="V3" s="364"/>
      <c r="W3" s="365"/>
      <c r="X3" s="363">
        <v>7</v>
      </c>
      <c r="Y3" s="364"/>
      <c r="Z3" s="365"/>
      <c r="AA3" s="363">
        <v>8</v>
      </c>
      <c r="AB3" s="364"/>
      <c r="AC3" s="365"/>
      <c r="AD3" s="363">
        <v>9</v>
      </c>
      <c r="AE3" s="364"/>
      <c r="AF3" s="365"/>
      <c r="AG3" s="363">
        <v>10</v>
      </c>
      <c r="AH3" s="364"/>
      <c r="AI3" s="365"/>
      <c r="AJ3" s="372"/>
      <c r="AK3" s="373"/>
      <c r="AL3" s="374"/>
      <c r="AM3" s="372"/>
      <c r="AN3" s="373"/>
      <c r="AO3" s="374"/>
      <c r="AP3" s="372"/>
      <c r="AQ3" s="373"/>
      <c r="AR3" s="373"/>
      <c r="AS3" s="313"/>
      <c r="AT3" s="111"/>
      <c r="AU3" s="314"/>
      <c r="AV3" s="128"/>
      <c r="AW3" s="11" t="s">
        <v>7</v>
      </c>
      <c r="AX3" s="11" t="s">
        <v>36</v>
      </c>
      <c r="AY3" s="95"/>
      <c r="AZ3" s="96" t="s">
        <v>37</v>
      </c>
      <c r="BA3" s="97" t="s">
        <v>38</v>
      </c>
      <c r="BB3" s="97" t="s">
        <v>37</v>
      </c>
      <c r="BC3" s="97" t="s">
        <v>38</v>
      </c>
      <c r="BD3" s="97" t="s">
        <v>37</v>
      </c>
      <c r="BE3" s="274" t="s">
        <v>38</v>
      </c>
      <c r="BF3" s="307" t="s">
        <v>37</v>
      </c>
      <c r="BG3" s="97" t="s">
        <v>38</v>
      </c>
      <c r="BH3" s="308" t="s">
        <v>37</v>
      </c>
      <c r="BI3" s="97" t="s">
        <v>38</v>
      </c>
      <c r="BJ3" s="97" t="s">
        <v>37</v>
      </c>
      <c r="BK3" s="274" t="s">
        <v>38</v>
      </c>
    </row>
    <row r="4" spans="1:64" x14ac:dyDescent="0.2">
      <c r="A4" s="12" t="s">
        <v>8</v>
      </c>
      <c r="B4" s="294"/>
      <c r="C4" s="13"/>
      <c r="D4" s="14"/>
      <c r="E4" s="15"/>
      <c r="F4" s="13"/>
      <c r="G4" s="13"/>
      <c r="H4" s="16"/>
      <c r="I4" s="13"/>
      <c r="J4" s="17"/>
      <c r="K4" s="16"/>
      <c r="L4" s="18"/>
      <c r="M4" s="13"/>
      <c r="N4" s="16"/>
      <c r="O4" s="224"/>
      <c r="P4" s="224"/>
      <c r="Q4" s="225"/>
      <c r="R4" s="19"/>
      <c r="S4" s="13"/>
      <c r="T4" s="20"/>
      <c r="U4" s="19"/>
      <c r="V4" s="13"/>
      <c r="W4" s="20"/>
      <c r="X4" s="19"/>
      <c r="Y4" s="13"/>
      <c r="Z4" s="20"/>
      <c r="AA4" s="19"/>
      <c r="AB4" s="21"/>
      <c r="AC4" s="20"/>
      <c r="AD4" s="19"/>
      <c r="AE4" s="21"/>
      <c r="AF4" s="20"/>
      <c r="AG4" s="19"/>
      <c r="AH4" s="21"/>
      <c r="AI4" s="20"/>
      <c r="AJ4" s="19"/>
      <c r="AK4" s="21"/>
      <c r="AL4" s="20"/>
      <c r="AM4" s="19"/>
      <c r="AN4" s="21"/>
      <c r="AO4" s="20"/>
      <c r="AP4" s="19"/>
      <c r="AQ4" s="21"/>
      <c r="AR4" s="22"/>
      <c r="AS4" s="339"/>
      <c r="AT4" s="21"/>
      <c r="AU4" s="340"/>
      <c r="AV4" s="128"/>
      <c r="AW4" s="23"/>
      <c r="AX4" s="98"/>
      <c r="AY4" s="95"/>
      <c r="AZ4" s="99"/>
      <c r="BA4" s="100"/>
      <c r="BB4" s="100"/>
      <c r="BC4" s="100"/>
      <c r="BD4" s="102"/>
      <c r="BE4" s="103"/>
      <c r="BF4" s="101"/>
      <c r="BG4" s="102"/>
      <c r="BH4" s="102"/>
      <c r="BI4" s="102"/>
      <c r="BJ4" s="100"/>
      <c r="BK4" s="275"/>
    </row>
    <row r="5" spans="1:64" s="165" customFormat="1" x14ac:dyDescent="0.2">
      <c r="A5" s="104" t="s">
        <v>9</v>
      </c>
      <c r="B5" s="295">
        <v>110139</v>
      </c>
      <c r="C5" s="189">
        <v>0</v>
      </c>
      <c r="D5" s="105" t="s">
        <v>10</v>
      </c>
      <c r="E5" s="190">
        <v>0</v>
      </c>
      <c r="F5" s="191">
        <v>0</v>
      </c>
      <c r="G5" s="105" t="s">
        <v>10</v>
      </c>
      <c r="H5" s="190">
        <v>0</v>
      </c>
      <c r="I5" s="191">
        <v>34</v>
      </c>
      <c r="J5" s="107" t="s">
        <v>10</v>
      </c>
      <c r="K5" s="190">
        <v>2</v>
      </c>
      <c r="L5" s="191">
        <v>42</v>
      </c>
      <c r="M5" s="105" t="s">
        <v>10</v>
      </c>
      <c r="N5" s="190">
        <v>2</v>
      </c>
      <c r="O5" s="241">
        <v>81</v>
      </c>
      <c r="P5" s="105" t="s">
        <v>10</v>
      </c>
      <c r="Q5" s="190">
        <v>4</v>
      </c>
      <c r="R5" s="209"/>
      <c r="S5" s="210"/>
      <c r="T5" s="106"/>
      <c r="U5" s="209"/>
      <c r="V5" s="210"/>
      <c r="W5" s="106"/>
      <c r="X5" s="209"/>
      <c r="Y5" s="210"/>
      <c r="Z5" s="106"/>
      <c r="AA5" s="209"/>
      <c r="AB5" s="210"/>
      <c r="AC5" s="106"/>
      <c r="AD5" s="209"/>
      <c r="AE5" s="210"/>
      <c r="AF5" s="106"/>
      <c r="AG5" s="209"/>
      <c r="AH5" s="210"/>
      <c r="AI5" s="106"/>
      <c r="AJ5" s="209"/>
      <c r="AK5" s="210"/>
      <c r="AL5" s="106"/>
      <c r="AM5" s="209"/>
      <c r="AN5" s="210"/>
      <c r="AO5" s="106"/>
      <c r="AP5" s="209"/>
      <c r="AQ5" s="210"/>
      <c r="AR5" s="156"/>
      <c r="AS5" s="316">
        <f>SUM(C5,F5,I5,L5,O5)</f>
        <v>157</v>
      </c>
      <c r="AT5" s="105" t="s">
        <v>10</v>
      </c>
      <c r="AU5" s="317">
        <f>SUM(E5,H5,K5,N5,Q5)</f>
        <v>8</v>
      </c>
      <c r="AV5" s="211"/>
      <c r="AW5" s="200">
        <v>10</v>
      </c>
      <c r="AX5" s="200">
        <v>27</v>
      </c>
      <c r="AY5" s="95"/>
      <c r="AZ5" s="207">
        <v>83</v>
      </c>
      <c r="BA5" s="108">
        <f>AZ5/AS5*100</f>
        <v>52.866242038216562</v>
      </c>
      <c r="BB5" s="267">
        <v>21</v>
      </c>
      <c r="BC5" s="108">
        <f>BB5/AS5*100</f>
        <v>13.375796178343949</v>
      </c>
      <c r="BD5" s="267">
        <f>AZ5+BB5</f>
        <v>104</v>
      </c>
      <c r="BE5" s="268">
        <f>BD5/AS5*100</f>
        <v>66.242038216560502</v>
      </c>
      <c r="BF5" s="206">
        <v>9</v>
      </c>
      <c r="BG5" s="108">
        <f>BF5/AS5*100</f>
        <v>5.7324840764331215</v>
      </c>
      <c r="BH5" s="267">
        <v>24</v>
      </c>
      <c r="BI5" s="108">
        <f>BH5/AS5*100</f>
        <v>15.286624203821656</v>
      </c>
      <c r="BJ5" s="264">
        <f>BH5+BF5</f>
        <v>33</v>
      </c>
      <c r="BK5" s="261">
        <f>BJ5/AS5*100</f>
        <v>21.019108280254777</v>
      </c>
    </row>
    <row r="6" spans="1:64" s="165" customFormat="1" x14ac:dyDescent="0.2">
      <c r="A6" s="309" t="s">
        <v>11</v>
      </c>
      <c r="B6" s="296">
        <v>109551</v>
      </c>
      <c r="C6" s="196">
        <v>55</v>
      </c>
      <c r="D6" s="105" t="s">
        <v>10</v>
      </c>
      <c r="E6" s="192">
        <v>2</v>
      </c>
      <c r="F6" s="193">
        <v>54</v>
      </c>
      <c r="G6" s="107" t="s">
        <v>10</v>
      </c>
      <c r="H6" s="192">
        <v>2</v>
      </c>
      <c r="I6" s="193">
        <v>55</v>
      </c>
      <c r="J6" s="107" t="s">
        <v>10</v>
      </c>
      <c r="K6" s="192">
        <v>2</v>
      </c>
      <c r="L6" s="193">
        <v>51</v>
      </c>
      <c r="M6" s="107" t="s">
        <v>10</v>
      </c>
      <c r="N6" s="192">
        <v>2</v>
      </c>
      <c r="O6" s="169"/>
      <c r="P6" s="169"/>
      <c r="Q6" s="167"/>
      <c r="R6" s="168"/>
      <c r="S6" s="170"/>
      <c r="T6" s="167"/>
      <c r="U6" s="168"/>
      <c r="V6" s="170"/>
      <c r="W6" s="167"/>
      <c r="X6" s="168"/>
      <c r="Y6" s="170"/>
      <c r="Z6" s="167"/>
      <c r="AA6" s="168"/>
      <c r="AB6" s="170"/>
      <c r="AC6" s="167"/>
      <c r="AD6" s="168"/>
      <c r="AE6" s="170"/>
      <c r="AF6" s="167"/>
      <c r="AG6" s="168"/>
      <c r="AH6" s="170"/>
      <c r="AI6" s="167"/>
      <c r="AJ6" s="168"/>
      <c r="AK6" s="170"/>
      <c r="AL6" s="167"/>
      <c r="AM6" s="168"/>
      <c r="AN6" s="170"/>
      <c r="AO6" s="167"/>
      <c r="AP6" s="168"/>
      <c r="AQ6" s="170"/>
      <c r="AR6" s="169"/>
      <c r="AS6" s="316">
        <f t="shared" ref="AS6:AS15" si="0">SUM(C6,F6,I6,L6,O6)</f>
        <v>215</v>
      </c>
      <c r="AT6" s="107" t="s">
        <v>10</v>
      </c>
      <c r="AU6" s="317">
        <f t="shared" ref="AU6:AU16" si="1">SUM(E6,H6,K6,N6,Q6)</f>
        <v>8</v>
      </c>
      <c r="AV6" s="164"/>
      <c r="AW6" s="194">
        <v>10</v>
      </c>
      <c r="AX6" s="194">
        <v>25</v>
      </c>
      <c r="AZ6" s="207">
        <v>90</v>
      </c>
      <c r="BA6" s="108">
        <f t="shared" ref="BA6:BA15" si="2">AZ6/AS6*100</f>
        <v>41.860465116279073</v>
      </c>
      <c r="BB6" s="267">
        <v>29</v>
      </c>
      <c r="BC6" s="108">
        <f t="shared" ref="BC6:BC16" si="3">BB6/AS6*100</f>
        <v>13.488372093023257</v>
      </c>
      <c r="BD6" s="267">
        <f>BB6+AZ6</f>
        <v>119</v>
      </c>
      <c r="BE6" s="268">
        <f t="shared" ref="BE6:BE16" si="4">BD6/AS6*100</f>
        <v>55.348837209302324</v>
      </c>
      <c r="BF6" s="195">
        <v>30</v>
      </c>
      <c r="BG6" s="108">
        <f t="shared" ref="BG6:BG15" si="5">BF6/AS6*100</f>
        <v>13.953488372093023</v>
      </c>
      <c r="BH6" s="267">
        <v>12</v>
      </c>
      <c r="BI6" s="108">
        <f t="shared" ref="BI6:BI15" si="6">BH6/AS6*100</f>
        <v>5.5813953488372094</v>
      </c>
      <c r="BJ6" s="264">
        <f t="shared" ref="BJ6:BJ15" si="7">BH6+BF6</f>
        <v>42</v>
      </c>
      <c r="BK6" s="261">
        <f t="shared" ref="BK6:BK15" si="8">BJ6/AS6*100</f>
        <v>19.534883720930232</v>
      </c>
    </row>
    <row r="7" spans="1:64" s="165" customFormat="1" x14ac:dyDescent="0.2">
      <c r="A7" s="104" t="s">
        <v>12</v>
      </c>
      <c r="B7" s="295">
        <v>110036</v>
      </c>
      <c r="C7" s="189">
        <v>57</v>
      </c>
      <c r="D7" s="105" t="s">
        <v>10</v>
      </c>
      <c r="E7" s="190">
        <v>2</v>
      </c>
      <c r="F7" s="191">
        <v>58</v>
      </c>
      <c r="G7" s="105" t="s">
        <v>10</v>
      </c>
      <c r="H7" s="190">
        <v>2</v>
      </c>
      <c r="I7" s="191">
        <v>52</v>
      </c>
      <c r="J7" s="105" t="s">
        <v>10</v>
      </c>
      <c r="K7" s="190">
        <v>2</v>
      </c>
      <c r="L7" s="191">
        <v>41</v>
      </c>
      <c r="M7" s="105" t="s">
        <v>10</v>
      </c>
      <c r="N7" s="190">
        <v>2</v>
      </c>
      <c r="O7" s="162"/>
      <c r="P7" s="162"/>
      <c r="Q7" s="160"/>
      <c r="R7" s="161"/>
      <c r="S7" s="163"/>
      <c r="T7" s="160"/>
      <c r="U7" s="161"/>
      <c r="V7" s="163"/>
      <c r="W7" s="160"/>
      <c r="X7" s="161"/>
      <c r="Y7" s="163"/>
      <c r="Z7" s="160"/>
      <c r="AA7" s="161"/>
      <c r="AB7" s="163"/>
      <c r="AC7" s="160"/>
      <c r="AD7" s="161"/>
      <c r="AE7" s="163"/>
      <c r="AF7" s="160"/>
      <c r="AG7" s="161"/>
      <c r="AH7" s="163"/>
      <c r="AI7" s="160"/>
      <c r="AJ7" s="161"/>
      <c r="AK7" s="163"/>
      <c r="AL7" s="160"/>
      <c r="AM7" s="161"/>
      <c r="AN7" s="163"/>
      <c r="AO7" s="160"/>
      <c r="AP7" s="161"/>
      <c r="AQ7" s="163"/>
      <c r="AR7" s="162"/>
      <c r="AS7" s="316">
        <f t="shared" si="0"/>
        <v>208</v>
      </c>
      <c r="AT7" s="105" t="s">
        <v>10</v>
      </c>
      <c r="AU7" s="317">
        <f t="shared" si="1"/>
        <v>8</v>
      </c>
      <c r="AV7" s="164"/>
      <c r="AW7" s="200">
        <v>22</v>
      </c>
      <c r="AX7" s="200">
        <v>43</v>
      </c>
      <c r="AZ7" s="207">
        <v>127</v>
      </c>
      <c r="BA7" s="108">
        <f t="shared" si="2"/>
        <v>61.057692307692314</v>
      </c>
      <c r="BB7" s="267">
        <v>37</v>
      </c>
      <c r="BC7" s="108">
        <f t="shared" si="3"/>
        <v>17.78846153846154</v>
      </c>
      <c r="BD7" s="267">
        <f>BB7+AZ7</f>
        <v>164</v>
      </c>
      <c r="BE7" s="268">
        <f t="shared" si="4"/>
        <v>78.84615384615384</v>
      </c>
      <c r="BF7" s="206">
        <v>9</v>
      </c>
      <c r="BG7" s="108">
        <f t="shared" si="5"/>
        <v>4.3269230769230766</v>
      </c>
      <c r="BH7" s="267">
        <v>17</v>
      </c>
      <c r="BI7" s="108">
        <f t="shared" si="6"/>
        <v>8.1730769230769234</v>
      </c>
      <c r="BJ7" s="264">
        <f t="shared" si="7"/>
        <v>26</v>
      </c>
      <c r="BK7" s="261">
        <f t="shared" si="8"/>
        <v>12.5</v>
      </c>
    </row>
    <row r="8" spans="1:64" s="165" customFormat="1" x14ac:dyDescent="0.2">
      <c r="A8" s="104" t="s">
        <v>13</v>
      </c>
      <c r="B8" s="295">
        <v>110024</v>
      </c>
      <c r="C8" s="189">
        <v>70</v>
      </c>
      <c r="D8" s="105" t="s">
        <v>10</v>
      </c>
      <c r="E8" s="190">
        <v>3</v>
      </c>
      <c r="F8" s="191">
        <v>78</v>
      </c>
      <c r="G8" s="105" t="s">
        <v>10</v>
      </c>
      <c r="H8" s="190">
        <v>3</v>
      </c>
      <c r="I8" s="191">
        <v>65</v>
      </c>
      <c r="J8" s="105" t="s">
        <v>10</v>
      </c>
      <c r="K8" s="190">
        <v>3</v>
      </c>
      <c r="L8" s="191">
        <v>73</v>
      </c>
      <c r="M8" s="105" t="s">
        <v>10</v>
      </c>
      <c r="N8" s="359">
        <v>3</v>
      </c>
      <c r="O8" s="162"/>
      <c r="P8" s="162"/>
      <c r="Q8" s="160"/>
      <c r="R8" s="161"/>
      <c r="S8" s="163"/>
      <c r="T8" s="160"/>
      <c r="U8" s="161"/>
      <c r="V8" s="163"/>
      <c r="W8" s="160"/>
      <c r="X8" s="161"/>
      <c r="Y8" s="163"/>
      <c r="Z8" s="160"/>
      <c r="AA8" s="161"/>
      <c r="AB8" s="163"/>
      <c r="AC8" s="160"/>
      <c r="AD8" s="161"/>
      <c r="AE8" s="163"/>
      <c r="AF8" s="160"/>
      <c r="AG8" s="161"/>
      <c r="AH8" s="163"/>
      <c r="AI8" s="160"/>
      <c r="AJ8" s="161"/>
      <c r="AK8" s="163"/>
      <c r="AL8" s="160"/>
      <c r="AM8" s="161"/>
      <c r="AN8" s="163"/>
      <c r="AO8" s="160"/>
      <c r="AP8" s="161"/>
      <c r="AQ8" s="163"/>
      <c r="AR8" s="162"/>
      <c r="AS8" s="316">
        <f t="shared" si="0"/>
        <v>286</v>
      </c>
      <c r="AT8" s="105" t="s">
        <v>10</v>
      </c>
      <c r="AU8" s="317">
        <f t="shared" si="1"/>
        <v>12</v>
      </c>
      <c r="AV8" s="164"/>
      <c r="AW8" s="200">
        <v>8</v>
      </c>
      <c r="AX8" s="347">
        <v>70</v>
      </c>
      <c r="AZ8" s="207">
        <v>189</v>
      </c>
      <c r="BA8" s="108">
        <f t="shared" si="2"/>
        <v>66.08391608391608</v>
      </c>
      <c r="BB8" s="267">
        <v>0</v>
      </c>
      <c r="BC8" s="108">
        <f t="shared" si="3"/>
        <v>0</v>
      </c>
      <c r="BD8" s="267">
        <f t="shared" ref="BD8:BD15" si="9">BB8+AZ8</f>
        <v>189</v>
      </c>
      <c r="BE8" s="268">
        <f t="shared" si="4"/>
        <v>66.08391608391608</v>
      </c>
      <c r="BF8" s="206">
        <v>11</v>
      </c>
      <c r="BG8" s="108">
        <f t="shared" si="5"/>
        <v>3.8461538461538463</v>
      </c>
      <c r="BH8" s="267">
        <v>28</v>
      </c>
      <c r="BI8" s="108">
        <f t="shared" si="6"/>
        <v>9.79020979020979</v>
      </c>
      <c r="BJ8" s="264">
        <f t="shared" si="7"/>
        <v>39</v>
      </c>
      <c r="BK8" s="261">
        <f t="shared" si="8"/>
        <v>13.636363636363635</v>
      </c>
    </row>
    <row r="9" spans="1:64" s="165" customFormat="1" x14ac:dyDescent="0.2">
      <c r="A9" s="104" t="s">
        <v>14</v>
      </c>
      <c r="B9" s="295">
        <v>109976</v>
      </c>
      <c r="C9" s="208">
        <f>C10+C11</f>
        <v>57</v>
      </c>
      <c r="D9" s="105" t="s">
        <v>10</v>
      </c>
      <c r="E9" s="208">
        <f>E10+E11</f>
        <v>3</v>
      </c>
      <c r="F9" s="208">
        <f>F10+F11</f>
        <v>49</v>
      </c>
      <c r="G9" s="105" t="s">
        <v>10</v>
      </c>
      <c r="H9" s="208">
        <f>H10+H11</f>
        <v>2</v>
      </c>
      <c r="I9" s="208">
        <f>I10+I11</f>
        <v>59</v>
      </c>
      <c r="J9" s="105" t="s">
        <v>10</v>
      </c>
      <c r="K9" s="208">
        <f>K10+K11</f>
        <v>3</v>
      </c>
      <c r="L9" s="208">
        <f>L10+L11</f>
        <v>62</v>
      </c>
      <c r="M9" s="105" t="s">
        <v>10</v>
      </c>
      <c r="N9" s="361">
        <f>N10+N11</f>
        <v>3</v>
      </c>
      <c r="O9" s="226"/>
      <c r="P9" s="223"/>
      <c r="Q9" s="227"/>
      <c r="R9" s="209"/>
      <c r="S9" s="210"/>
      <c r="T9" s="106"/>
      <c r="U9" s="209"/>
      <c r="V9" s="210"/>
      <c r="W9" s="106"/>
      <c r="X9" s="209"/>
      <c r="Y9" s="210"/>
      <c r="Z9" s="106"/>
      <c r="AA9" s="209"/>
      <c r="AB9" s="210"/>
      <c r="AC9" s="106"/>
      <c r="AD9" s="209"/>
      <c r="AE9" s="210"/>
      <c r="AF9" s="106"/>
      <c r="AG9" s="209"/>
      <c r="AH9" s="210"/>
      <c r="AI9" s="106"/>
      <c r="AJ9" s="209"/>
      <c r="AK9" s="210"/>
      <c r="AL9" s="106"/>
      <c r="AM9" s="209"/>
      <c r="AN9" s="210"/>
      <c r="AO9" s="106"/>
      <c r="AP9" s="209"/>
      <c r="AQ9" s="210"/>
      <c r="AR9" s="156"/>
      <c r="AS9" s="318">
        <f t="shared" si="0"/>
        <v>227</v>
      </c>
      <c r="AT9" s="105" t="s">
        <v>10</v>
      </c>
      <c r="AU9" s="319">
        <f t="shared" si="1"/>
        <v>11</v>
      </c>
      <c r="AV9" s="211"/>
      <c r="AW9" s="212">
        <f>AW10+AW11</f>
        <v>15</v>
      </c>
      <c r="AX9" s="212">
        <f>AX10+AX11</f>
        <v>30</v>
      </c>
      <c r="AY9" s="112"/>
      <c r="AZ9" s="213">
        <f>AZ10+AZ11</f>
        <v>99</v>
      </c>
      <c r="BA9" s="108">
        <f t="shared" si="2"/>
        <v>43.612334801762117</v>
      </c>
      <c r="BB9" s="269">
        <f>BB10+BB11</f>
        <v>71</v>
      </c>
      <c r="BC9" s="108">
        <f t="shared" si="3"/>
        <v>31.277533039647576</v>
      </c>
      <c r="BD9" s="267">
        <f>BD10+BD11</f>
        <v>170</v>
      </c>
      <c r="BE9" s="268">
        <f t="shared" si="4"/>
        <v>74.889867841409696</v>
      </c>
      <c r="BF9" s="214">
        <f>BF10+BF11</f>
        <v>4</v>
      </c>
      <c r="BG9" s="108">
        <f t="shared" si="5"/>
        <v>1.7621145374449341</v>
      </c>
      <c r="BH9" s="269">
        <f>BH10+BH11</f>
        <v>39</v>
      </c>
      <c r="BI9" s="108">
        <f t="shared" si="6"/>
        <v>17.180616740088105</v>
      </c>
      <c r="BJ9" s="264">
        <f t="shared" si="7"/>
        <v>43</v>
      </c>
      <c r="BK9" s="261">
        <f t="shared" si="8"/>
        <v>18.942731277533039</v>
      </c>
    </row>
    <row r="10" spans="1:64" s="165" customFormat="1" x14ac:dyDescent="0.2">
      <c r="A10" s="24" t="s">
        <v>15</v>
      </c>
      <c r="B10" s="297"/>
      <c r="C10" s="197">
        <v>34</v>
      </c>
      <c r="D10" s="25" t="s">
        <v>10</v>
      </c>
      <c r="E10" s="198">
        <v>2</v>
      </c>
      <c r="F10" s="199">
        <v>26</v>
      </c>
      <c r="G10" s="25" t="s">
        <v>10</v>
      </c>
      <c r="H10" s="198">
        <v>1</v>
      </c>
      <c r="I10" s="199">
        <v>39</v>
      </c>
      <c r="J10" s="25" t="s">
        <v>10</v>
      </c>
      <c r="K10" s="198">
        <v>2</v>
      </c>
      <c r="L10" s="199">
        <v>45</v>
      </c>
      <c r="M10" s="25" t="s">
        <v>10</v>
      </c>
      <c r="N10" s="360">
        <v>2</v>
      </c>
      <c r="O10" s="228"/>
      <c r="P10" s="229"/>
      <c r="Q10" s="230"/>
      <c r="R10" s="215"/>
      <c r="S10" s="216"/>
      <c r="T10" s="217"/>
      <c r="U10" s="215"/>
      <c r="V10" s="216"/>
      <c r="W10" s="217"/>
      <c r="X10" s="215"/>
      <c r="Y10" s="216"/>
      <c r="Z10" s="217"/>
      <c r="AA10" s="215"/>
      <c r="AB10" s="216"/>
      <c r="AC10" s="217"/>
      <c r="AD10" s="215"/>
      <c r="AE10" s="216"/>
      <c r="AF10" s="217"/>
      <c r="AG10" s="215"/>
      <c r="AH10" s="216"/>
      <c r="AI10" s="217"/>
      <c r="AJ10" s="215"/>
      <c r="AK10" s="216"/>
      <c r="AL10" s="217"/>
      <c r="AM10" s="215"/>
      <c r="AN10" s="216"/>
      <c r="AO10" s="217"/>
      <c r="AP10" s="215"/>
      <c r="AQ10" s="216"/>
      <c r="AR10" s="218"/>
      <c r="AS10" s="316">
        <f t="shared" si="0"/>
        <v>144</v>
      </c>
      <c r="AT10" s="105" t="s">
        <v>10</v>
      </c>
      <c r="AU10" s="317">
        <f t="shared" si="1"/>
        <v>7</v>
      </c>
      <c r="AV10" s="211"/>
      <c r="AW10" s="201">
        <v>14</v>
      </c>
      <c r="AX10" s="201">
        <v>28</v>
      </c>
      <c r="AY10" s="112"/>
      <c r="AZ10" s="219">
        <v>73</v>
      </c>
      <c r="BA10" s="113">
        <f t="shared" si="2"/>
        <v>50.694444444444443</v>
      </c>
      <c r="BB10" s="270">
        <v>49</v>
      </c>
      <c r="BC10" s="113">
        <f t="shared" si="3"/>
        <v>34.027777777777779</v>
      </c>
      <c r="BD10" s="270">
        <f t="shared" si="9"/>
        <v>122</v>
      </c>
      <c r="BE10" s="271">
        <f t="shared" si="4"/>
        <v>84.722222222222214</v>
      </c>
      <c r="BF10" s="220">
        <v>2</v>
      </c>
      <c r="BG10" s="113">
        <f t="shared" si="5"/>
        <v>1.3888888888888888</v>
      </c>
      <c r="BH10" s="270">
        <v>25</v>
      </c>
      <c r="BI10" s="113">
        <f t="shared" si="6"/>
        <v>17.361111111111111</v>
      </c>
      <c r="BJ10" s="276">
        <f>BH10+BF10</f>
        <v>27</v>
      </c>
      <c r="BK10" s="277">
        <f t="shared" si="8"/>
        <v>18.75</v>
      </c>
    </row>
    <row r="11" spans="1:64" s="165" customFormat="1" x14ac:dyDescent="0.2">
      <c r="A11" s="24" t="s">
        <v>16</v>
      </c>
      <c r="B11" s="297"/>
      <c r="C11" s="197">
        <v>23</v>
      </c>
      <c r="D11" s="25" t="s">
        <v>10</v>
      </c>
      <c r="E11" s="198">
        <v>1</v>
      </c>
      <c r="F11" s="199">
        <v>23</v>
      </c>
      <c r="G11" s="25" t="s">
        <v>10</v>
      </c>
      <c r="H11" s="198">
        <v>1</v>
      </c>
      <c r="I11" s="199">
        <v>20</v>
      </c>
      <c r="J11" s="25" t="s">
        <v>10</v>
      </c>
      <c r="K11" s="198">
        <v>1</v>
      </c>
      <c r="L11" s="199">
        <v>17</v>
      </c>
      <c r="M11" s="25" t="s">
        <v>10</v>
      </c>
      <c r="N11" s="198">
        <v>1</v>
      </c>
      <c r="O11" s="228"/>
      <c r="P11" s="229"/>
      <c r="Q11" s="230"/>
      <c r="R11" s="215"/>
      <c r="S11" s="216"/>
      <c r="T11" s="217"/>
      <c r="U11" s="215"/>
      <c r="V11" s="216"/>
      <c r="W11" s="217"/>
      <c r="X11" s="215"/>
      <c r="Y11" s="216"/>
      <c r="Z11" s="217"/>
      <c r="AA11" s="215"/>
      <c r="AB11" s="216"/>
      <c r="AC11" s="217"/>
      <c r="AD11" s="215"/>
      <c r="AE11" s="216"/>
      <c r="AF11" s="217"/>
      <c r="AG11" s="215"/>
      <c r="AH11" s="216"/>
      <c r="AI11" s="217"/>
      <c r="AJ11" s="215"/>
      <c r="AK11" s="216"/>
      <c r="AL11" s="217"/>
      <c r="AM11" s="215"/>
      <c r="AN11" s="216"/>
      <c r="AO11" s="217"/>
      <c r="AP11" s="215"/>
      <c r="AQ11" s="216"/>
      <c r="AR11" s="218"/>
      <c r="AS11" s="316">
        <f t="shared" si="0"/>
        <v>83</v>
      </c>
      <c r="AT11" s="105" t="s">
        <v>10</v>
      </c>
      <c r="AU11" s="317">
        <f t="shared" si="1"/>
        <v>4</v>
      </c>
      <c r="AV11" s="211"/>
      <c r="AW11" s="201">
        <v>1</v>
      </c>
      <c r="AX11" s="201">
        <v>2</v>
      </c>
      <c r="AY11" s="112"/>
      <c r="AZ11" s="219">
        <v>26</v>
      </c>
      <c r="BA11" s="113">
        <f t="shared" si="2"/>
        <v>31.325301204819279</v>
      </c>
      <c r="BB11" s="270">
        <v>22</v>
      </c>
      <c r="BC11" s="113">
        <f t="shared" si="3"/>
        <v>26.506024096385545</v>
      </c>
      <c r="BD11" s="270">
        <f t="shared" si="9"/>
        <v>48</v>
      </c>
      <c r="BE11" s="271">
        <f t="shared" si="4"/>
        <v>57.831325301204814</v>
      </c>
      <c r="BF11" s="220">
        <v>2</v>
      </c>
      <c r="BG11" s="113">
        <f t="shared" si="5"/>
        <v>2.4096385542168677</v>
      </c>
      <c r="BH11" s="270">
        <v>14</v>
      </c>
      <c r="BI11" s="113">
        <f t="shared" si="6"/>
        <v>16.867469879518072</v>
      </c>
      <c r="BJ11" s="276">
        <f t="shared" si="7"/>
        <v>16</v>
      </c>
      <c r="BK11" s="277">
        <f t="shared" si="8"/>
        <v>19.277108433734941</v>
      </c>
    </row>
    <row r="12" spans="1:64" s="165" customFormat="1" x14ac:dyDescent="0.2">
      <c r="A12" s="104" t="s">
        <v>17</v>
      </c>
      <c r="B12" s="295">
        <v>109988</v>
      </c>
      <c r="C12" s="189">
        <v>58</v>
      </c>
      <c r="D12" s="105" t="s">
        <v>10</v>
      </c>
      <c r="E12" s="190">
        <v>2</v>
      </c>
      <c r="F12" s="191">
        <v>57</v>
      </c>
      <c r="G12" s="105" t="s">
        <v>10</v>
      </c>
      <c r="H12" s="190">
        <v>2</v>
      </c>
      <c r="I12" s="191">
        <v>52</v>
      </c>
      <c r="J12" s="105" t="s">
        <v>10</v>
      </c>
      <c r="K12" s="190">
        <v>2</v>
      </c>
      <c r="L12" s="191">
        <v>56</v>
      </c>
      <c r="M12" s="105" t="s">
        <v>10</v>
      </c>
      <c r="N12" s="190">
        <v>2</v>
      </c>
      <c r="O12" s="162"/>
      <c r="P12" s="223"/>
      <c r="Q12" s="160"/>
      <c r="R12" s="209"/>
      <c r="S12" s="210"/>
      <c r="T12" s="106"/>
      <c r="U12" s="209"/>
      <c r="V12" s="210"/>
      <c r="W12" s="106"/>
      <c r="X12" s="209"/>
      <c r="Y12" s="210"/>
      <c r="Z12" s="106"/>
      <c r="AA12" s="209"/>
      <c r="AB12" s="210"/>
      <c r="AC12" s="106"/>
      <c r="AD12" s="209"/>
      <c r="AE12" s="210"/>
      <c r="AF12" s="106"/>
      <c r="AG12" s="209"/>
      <c r="AH12" s="210"/>
      <c r="AI12" s="106"/>
      <c r="AJ12" s="209"/>
      <c r="AK12" s="210"/>
      <c r="AL12" s="106"/>
      <c r="AM12" s="209"/>
      <c r="AN12" s="210"/>
      <c r="AO12" s="106"/>
      <c r="AP12" s="209"/>
      <c r="AQ12" s="210"/>
      <c r="AR12" s="156"/>
      <c r="AS12" s="316">
        <f t="shared" si="0"/>
        <v>223</v>
      </c>
      <c r="AT12" s="105" t="s">
        <v>10</v>
      </c>
      <c r="AU12" s="317">
        <f t="shared" si="1"/>
        <v>8</v>
      </c>
      <c r="AV12" s="211"/>
      <c r="AW12" s="200">
        <v>38</v>
      </c>
      <c r="AX12" s="200">
        <v>81</v>
      </c>
      <c r="AY12" s="221"/>
      <c r="AZ12" s="207">
        <v>111</v>
      </c>
      <c r="BA12" s="108">
        <f t="shared" si="2"/>
        <v>49.775784753363226</v>
      </c>
      <c r="BB12" s="267">
        <v>23</v>
      </c>
      <c r="BC12" s="108">
        <f t="shared" si="3"/>
        <v>10.31390134529148</v>
      </c>
      <c r="BD12" s="267">
        <f t="shared" si="9"/>
        <v>134</v>
      </c>
      <c r="BE12" s="268">
        <f t="shared" si="4"/>
        <v>60.089686098654703</v>
      </c>
      <c r="BF12" s="195">
        <v>0</v>
      </c>
      <c r="BG12" s="108">
        <f t="shared" si="5"/>
        <v>0</v>
      </c>
      <c r="BH12" s="267">
        <v>28</v>
      </c>
      <c r="BI12" s="108">
        <f t="shared" si="6"/>
        <v>12.556053811659194</v>
      </c>
      <c r="BJ12" s="264">
        <f t="shared" si="7"/>
        <v>28</v>
      </c>
      <c r="BK12" s="261">
        <f t="shared" si="8"/>
        <v>12.556053811659194</v>
      </c>
    </row>
    <row r="13" spans="1:64" s="165" customFormat="1" x14ac:dyDescent="0.2">
      <c r="A13" s="358" t="s">
        <v>18</v>
      </c>
      <c r="B13" s="341">
        <v>196691</v>
      </c>
      <c r="C13" s="342">
        <v>83</v>
      </c>
      <c r="D13" s="343" t="s">
        <v>10</v>
      </c>
      <c r="E13" s="344">
        <v>3</v>
      </c>
      <c r="F13" s="345">
        <v>81</v>
      </c>
      <c r="G13" s="343" t="s">
        <v>10</v>
      </c>
      <c r="H13" s="344">
        <v>3</v>
      </c>
      <c r="I13" s="345">
        <v>71</v>
      </c>
      <c r="J13" s="343" t="s">
        <v>10</v>
      </c>
      <c r="K13" s="344">
        <v>3</v>
      </c>
      <c r="L13" s="345">
        <v>75</v>
      </c>
      <c r="M13" s="343" t="s">
        <v>10</v>
      </c>
      <c r="N13" s="344">
        <v>3</v>
      </c>
      <c r="O13" s="346"/>
      <c r="P13" s="162"/>
      <c r="Q13" s="160"/>
      <c r="R13" s="209"/>
      <c r="S13" s="210"/>
      <c r="T13" s="106"/>
      <c r="U13" s="209"/>
      <c r="V13" s="210"/>
      <c r="W13" s="106"/>
      <c r="X13" s="209"/>
      <c r="Y13" s="210"/>
      <c r="Z13" s="106"/>
      <c r="AA13" s="209"/>
      <c r="AB13" s="210"/>
      <c r="AC13" s="106"/>
      <c r="AD13" s="209"/>
      <c r="AE13" s="210"/>
      <c r="AF13" s="106"/>
      <c r="AG13" s="209"/>
      <c r="AH13" s="210"/>
      <c r="AI13" s="106"/>
      <c r="AJ13" s="209"/>
      <c r="AK13" s="210"/>
      <c r="AL13" s="106"/>
      <c r="AM13" s="209"/>
      <c r="AN13" s="210"/>
      <c r="AO13" s="106"/>
      <c r="AP13" s="209"/>
      <c r="AQ13" s="210"/>
      <c r="AR13" s="156"/>
      <c r="AS13" s="316">
        <f t="shared" si="0"/>
        <v>310</v>
      </c>
      <c r="AT13" s="105" t="s">
        <v>10</v>
      </c>
      <c r="AU13" s="317">
        <f t="shared" si="1"/>
        <v>12</v>
      </c>
      <c r="AV13" s="211"/>
      <c r="AW13" s="200">
        <v>54</v>
      </c>
      <c r="AX13" s="200">
        <v>154</v>
      </c>
      <c r="AY13" s="95"/>
      <c r="AZ13" s="207">
        <v>148</v>
      </c>
      <c r="BA13" s="108">
        <f t="shared" si="2"/>
        <v>47.741935483870968</v>
      </c>
      <c r="BB13" s="267">
        <v>0</v>
      </c>
      <c r="BC13" s="108">
        <f t="shared" si="3"/>
        <v>0</v>
      </c>
      <c r="BD13" s="267">
        <f t="shared" si="9"/>
        <v>148</v>
      </c>
      <c r="BE13" s="268">
        <f t="shared" si="4"/>
        <v>47.741935483870968</v>
      </c>
      <c r="BF13" s="195">
        <v>25</v>
      </c>
      <c r="BG13" s="108">
        <f t="shared" si="5"/>
        <v>8.064516129032258</v>
      </c>
      <c r="BH13" s="267">
        <v>79</v>
      </c>
      <c r="BI13" s="108">
        <f t="shared" si="6"/>
        <v>25.483870967741932</v>
      </c>
      <c r="BJ13" s="264">
        <f t="shared" si="7"/>
        <v>104</v>
      </c>
      <c r="BK13" s="261">
        <f t="shared" si="8"/>
        <v>33.548387096774199</v>
      </c>
    </row>
    <row r="14" spans="1:64" s="165" customFormat="1" x14ac:dyDescent="0.2">
      <c r="A14" s="104" t="s">
        <v>19</v>
      </c>
      <c r="B14" s="295">
        <v>109940</v>
      </c>
      <c r="C14" s="189">
        <v>71</v>
      </c>
      <c r="D14" s="105" t="s">
        <v>10</v>
      </c>
      <c r="E14" s="190">
        <v>3</v>
      </c>
      <c r="F14" s="191">
        <v>78</v>
      </c>
      <c r="G14" s="105" t="s">
        <v>10</v>
      </c>
      <c r="H14" s="190">
        <v>3</v>
      </c>
      <c r="I14" s="191">
        <v>65</v>
      </c>
      <c r="J14" s="105" t="s">
        <v>10</v>
      </c>
      <c r="K14" s="190">
        <v>3</v>
      </c>
      <c r="L14" s="191">
        <v>56</v>
      </c>
      <c r="M14" s="105" t="s">
        <v>10</v>
      </c>
      <c r="N14" s="190">
        <v>2</v>
      </c>
      <c r="O14" s="162"/>
      <c r="P14" s="162"/>
      <c r="Q14" s="160"/>
      <c r="R14" s="209"/>
      <c r="S14" s="210"/>
      <c r="T14" s="106"/>
      <c r="U14" s="209"/>
      <c r="V14" s="210"/>
      <c r="W14" s="106"/>
      <c r="X14" s="209"/>
      <c r="Y14" s="210"/>
      <c r="Z14" s="106"/>
      <c r="AA14" s="209"/>
      <c r="AB14" s="210"/>
      <c r="AC14" s="106"/>
      <c r="AD14" s="209"/>
      <c r="AE14" s="210"/>
      <c r="AF14" s="106"/>
      <c r="AG14" s="209"/>
      <c r="AH14" s="210"/>
      <c r="AI14" s="106"/>
      <c r="AJ14" s="209"/>
      <c r="AK14" s="210"/>
      <c r="AL14" s="106"/>
      <c r="AM14" s="209"/>
      <c r="AN14" s="210"/>
      <c r="AO14" s="106"/>
      <c r="AP14" s="209"/>
      <c r="AQ14" s="210"/>
      <c r="AR14" s="156"/>
      <c r="AS14" s="316">
        <f t="shared" si="0"/>
        <v>270</v>
      </c>
      <c r="AT14" s="105" t="s">
        <v>10</v>
      </c>
      <c r="AU14" s="317">
        <f t="shared" si="1"/>
        <v>11</v>
      </c>
      <c r="AV14" s="211"/>
      <c r="AW14" s="200">
        <v>51</v>
      </c>
      <c r="AX14" s="200">
        <v>129</v>
      </c>
      <c r="AY14" s="95"/>
      <c r="AZ14" s="207">
        <v>154</v>
      </c>
      <c r="BA14" s="108">
        <f t="shared" si="2"/>
        <v>57.037037037037038</v>
      </c>
      <c r="BB14" s="267">
        <v>18</v>
      </c>
      <c r="BC14" s="108">
        <f t="shared" si="3"/>
        <v>6.666666666666667</v>
      </c>
      <c r="BD14" s="267">
        <f t="shared" si="9"/>
        <v>172</v>
      </c>
      <c r="BE14" s="268">
        <f t="shared" si="4"/>
        <v>63.703703703703709</v>
      </c>
      <c r="BF14" s="195">
        <v>8</v>
      </c>
      <c r="BG14" s="108">
        <f t="shared" si="5"/>
        <v>2.9629629629629632</v>
      </c>
      <c r="BH14" s="267">
        <v>58</v>
      </c>
      <c r="BI14" s="108">
        <f t="shared" si="6"/>
        <v>21.481481481481481</v>
      </c>
      <c r="BJ14" s="264">
        <f t="shared" si="7"/>
        <v>66</v>
      </c>
      <c r="BK14" s="261">
        <f t="shared" si="8"/>
        <v>24.444444444444443</v>
      </c>
    </row>
    <row r="15" spans="1:64" s="247" customFormat="1" x14ac:dyDescent="0.2">
      <c r="A15" s="104" t="s">
        <v>20</v>
      </c>
      <c r="B15" s="295">
        <v>196680</v>
      </c>
      <c r="C15" s="189">
        <v>0</v>
      </c>
      <c r="D15" s="105" t="s">
        <v>10</v>
      </c>
      <c r="E15" s="190">
        <v>0</v>
      </c>
      <c r="F15" s="191">
        <v>0</v>
      </c>
      <c r="G15" s="105" t="s">
        <v>10</v>
      </c>
      <c r="H15" s="190">
        <v>0</v>
      </c>
      <c r="I15" s="191">
        <v>104</v>
      </c>
      <c r="J15" s="105" t="s">
        <v>10</v>
      </c>
      <c r="K15" s="190">
        <v>4</v>
      </c>
      <c r="L15" s="191">
        <v>104</v>
      </c>
      <c r="M15" s="105" t="s">
        <v>10</v>
      </c>
      <c r="N15" s="190">
        <v>4</v>
      </c>
      <c r="O15" s="241">
        <v>227</v>
      </c>
      <c r="P15" s="105" t="s">
        <v>10</v>
      </c>
      <c r="Q15" s="190">
        <v>10</v>
      </c>
      <c r="R15" s="209"/>
      <c r="S15" s="210"/>
      <c r="T15" s="106"/>
      <c r="U15" s="209"/>
      <c r="V15" s="210"/>
      <c r="W15" s="106"/>
      <c r="X15" s="209"/>
      <c r="Y15" s="210"/>
      <c r="Z15" s="106"/>
      <c r="AA15" s="209"/>
      <c r="AB15" s="210"/>
      <c r="AC15" s="106"/>
      <c r="AD15" s="209"/>
      <c r="AE15" s="210"/>
      <c r="AF15" s="106"/>
      <c r="AG15" s="209"/>
      <c r="AH15" s="210"/>
      <c r="AI15" s="106"/>
      <c r="AJ15" s="209"/>
      <c r="AK15" s="210"/>
      <c r="AL15" s="106"/>
      <c r="AM15" s="209"/>
      <c r="AN15" s="210"/>
      <c r="AO15" s="106"/>
      <c r="AP15" s="209"/>
      <c r="AQ15" s="210"/>
      <c r="AR15" s="156"/>
      <c r="AS15" s="316">
        <f t="shared" si="0"/>
        <v>435</v>
      </c>
      <c r="AT15" s="105" t="s">
        <v>10</v>
      </c>
      <c r="AU15" s="317">
        <f t="shared" si="1"/>
        <v>18</v>
      </c>
      <c r="AV15" s="211"/>
      <c r="AW15" s="200">
        <v>210</v>
      </c>
      <c r="AX15" s="200">
        <v>237</v>
      </c>
      <c r="AY15" s="134"/>
      <c r="AZ15" s="207">
        <v>357</v>
      </c>
      <c r="BA15" s="108">
        <f t="shared" si="2"/>
        <v>82.068965517241381</v>
      </c>
      <c r="BB15" s="267">
        <v>0</v>
      </c>
      <c r="BC15" s="108">
        <f t="shared" si="3"/>
        <v>0</v>
      </c>
      <c r="BD15" s="267">
        <f t="shared" si="9"/>
        <v>357</v>
      </c>
      <c r="BE15" s="268">
        <f t="shared" si="4"/>
        <v>82.068965517241381</v>
      </c>
      <c r="BF15" s="195">
        <v>43</v>
      </c>
      <c r="BG15" s="108">
        <f t="shared" si="5"/>
        <v>9.8850574712643677</v>
      </c>
      <c r="BH15" s="267">
        <v>53</v>
      </c>
      <c r="BI15" s="108">
        <f t="shared" si="6"/>
        <v>12.183908045977011</v>
      </c>
      <c r="BJ15" s="264">
        <f t="shared" si="7"/>
        <v>96</v>
      </c>
      <c r="BK15" s="261">
        <f t="shared" si="8"/>
        <v>22.068965517241381</v>
      </c>
    </row>
    <row r="16" spans="1:64" ht="13.5" thickBot="1" x14ac:dyDescent="0.25">
      <c r="A16" s="26" t="s">
        <v>21</v>
      </c>
      <c r="B16" s="298">
        <f>COUNTA(B5:B15)</f>
        <v>9</v>
      </c>
      <c r="C16" s="27">
        <f>C5+C6+C7+C8+C9+C12+C13+C14+C15</f>
        <v>451</v>
      </c>
      <c r="D16" s="31" t="s">
        <v>10</v>
      </c>
      <c r="E16" s="187">
        <f t="shared" ref="E16:N16" si="10">E5+E6+E7+E8+E9+E12+E13+E14+E15</f>
        <v>18</v>
      </c>
      <c r="F16" s="27">
        <f t="shared" si="10"/>
        <v>455</v>
      </c>
      <c r="G16" s="31" t="s">
        <v>10</v>
      </c>
      <c r="H16" s="187">
        <f t="shared" si="10"/>
        <v>17</v>
      </c>
      <c r="I16" s="27">
        <f t="shared" si="10"/>
        <v>557</v>
      </c>
      <c r="J16" s="31" t="s">
        <v>10</v>
      </c>
      <c r="K16" s="187">
        <f t="shared" si="10"/>
        <v>24</v>
      </c>
      <c r="L16" s="27">
        <f t="shared" si="10"/>
        <v>560</v>
      </c>
      <c r="M16" s="31" t="s">
        <v>10</v>
      </c>
      <c r="N16" s="187">
        <f t="shared" si="10"/>
        <v>23</v>
      </c>
      <c r="O16" s="27">
        <f>O15+O5</f>
        <v>308</v>
      </c>
      <c r="P16" s="31" t="s">
        <v>10</v>
      </c>
      <c r="Q16" s="187">
        <f>Q15+Q5</f>
        <v>14</v>
      </c>
      <c r="R16" s="31"/>
      <c r="S16" s="32"/>
      <c r="T16" s="29"/>
      <c r="U16" s="31"/>
      <c r="V16" s="32"/>
      <c r="W16" s="29"/>
      <c r="X16" s="31"/>
      <c r="Y16" s="32"/>
      <c r="Z16" s="29"/>
      <c r="AA16" s="31"/>
      <c r="AB16" s="32"/>
      <c r="AC16" s="29"/>
      <c r="AD16" s="31"/>
      <c r="AE16" s="32"/>
      <c r="AF16" s="29"/>
      <c r="AG16" s="31"/>
      <c r="AH16" s="32"/>
      <c r="AI16" s="29"/>
      <c r="AJ16" s="31"/>
      <c r="AK16" s="32"/>
      <c r="AL16" s="29"/>
      <c r="AM16" s="31"/>
      <c r="AN16" s="32"/>
      <c r="AO16" s="29"/>
      <c r="AP16" s="31"/>
      <c r="AQ16" s="32"/>
      <c r="AR16" s="30"/>
      <c r="AS16" s="320">
        <f>SUM(C16,F16,I16,L16,O16)</f>
        <v>2331</v>
      </c>
      <c r="AT16" s="28" t="s">
        <v>10</v>
      </c>
      <c r="AU16" s="321">
        <f t="shared" si="1"/>
        <v>96</v>
      </c>
      <c r="AV16" s="323"/>
      <c r="AW16" s="33">
        <f>AW15+AW14+AW13+AW12+AW9+AW8+AW6+AW7+AW5</f>
        <v>418</v>
      </c>
      <c r="AX16" s="33">
        <f t="shared" ref="AX16:AZ16" si="11">AX15+AX14+AX13+AX12+AX9+AX8+AX6+AX7+AX5</f>
        <v>796</v>
      </c>
      <c r="AY16" s="33"/>
      <c r="AZ16" s="33">
        <f t="shared" si="11"/>
        <v>1358</v>
      </c>
      <c r="BA16" s="133">
        <f>AZ16/AS16*100</f>
        <v>58.258258258258252</v>
      </c>
      <c r="BB16" s="131">
        <f>BB5+BB6+BB7++BB8+BB9+BB12+BB13+BB14+BB15</f>
        <v>199</v>
      </c>
      <c r="BC16" s="133">
        <f t="shared" si="3"/>
        <v>8.5371085371085371</v>
      </c>
      <c r="BD16" s="272">
        <f>BD5+BD6+BD7+BD8+BD9+BD12+BD13+BD14+BD15</f>
        <v>1557</v>
      </c>
      <c r="BE16" s="273">
        <f t="shared" si="4"/>
        <v>66.795366795366789</v>
      </c>
      <c r="BF16" s="132">
        <f>BF5+BF6+BF7+BF8+BF9+BF12+BF13+BF14+BF15</f>
        <v>139</v>
      </c>
      <c r="BG16" s="133">
        <f>BF16/AS16*100</f>
        <v>5.9631059631059626</v>
      </c>
      <c r="BH16" s="131">
        <f>BH5+BH6+BH7+BH8+BH9+BH12+BH13+BH14+BH15</f>
        <v>338</v>
      </c>
      <c r="BI16" s="133">
        <f>BH16/AS16*100</f>
        <v>14.500214500214501</v>
      </c>
      <c r="BJ16" s="131">
        <f>BH16+BF16</f>
        <v>477</v>
      </c>
      <c r="BK16" s="278">
        <f>BJ16/AS16*100</f>
        <v>20.463320463320464</v>
      </c>
      <c r="BL16" s="222"/>
    </row>
    <row r="17" spans="1:64" ht="13.5" thickTop="1" x14ac:dyDescent="0.2">
      <c r="A17" s="34"/>
      <c r="B17" s="299"/>
      <c r="C17" s="35"/>
      <c r="D17" s="36"/>
      <c r="E17" s="37"/>
      <c r="F17" s="35"/>
      <c r="G17" s="36"/>
      <c r="H17" s="37"/>
      <c r="I17" s="35"/>
      <c r="J17" s="36"/>
      <c r="K17" s="37"/>
      <c r="L17" s="35"/>
      <c r="M17" s="36"/>
      <c r="N17" s="37"/>
      <c r="O17" s="38"/>
      <c r="P17" s="38"/>
      <c r="Q17" s="37"/>
      <c r="R17" s="35"/>
      <c r="S17" s="39"/>
      <c r="T17" s="37"/>
      <c r="U17" s="35"/>
      <c r="V17" s="39"/>
      <c r="W17" s="37"/>
      <c r="X17" s="35"/>
      <c r="Y17" s="39"/>
      <c r="Z17" s="37"/>
      <c r="AA17" s="35"/>
      <c r="AB17" s="39"/>
      <c r="AC17" s="37"/>
      <c r="AD17" s="35"/>
      <c r="AE17" s="39"/>
      <c r="AF17" s="37"/>
      <c r="AG17" s="35"/>
      <c r="AH17" s="39"/>
      <c r="AI17" s="37"/>
      <c r="AJ17" s="35"/>
      <c r="AK17" s="39"/>
      <c r="AL17" s="37"/>
      <c r="AM17" s="35"/>
      <c r="AN17" s="39"/>
      <c r="AO17" s="37"/>
      <c r="AP17" s="35"/>
      <c r="AQ17" s="39"/>
      <c r="AR17" s="38"/>
      <c r="AS17" s="322"/>
      <c r="AT17" s="36"/>
      <c r="AU17" s="323"/>
      <c r="AV17" s="40"/>
      <c r="AW17" s="41"/>
      <c r="AX17" s="41"/>
      <c r="AY17" s="95"/>
      <c r="AZ17" s="182"/>
      <c r="BA17" s="183"/>
      <c r="BB17" s="183"/>
      <c r="BC17" s="183"/>
      <c r="BD17" s="183"/>
      <c r="BE17" s="184"/>
      <c r="BF17" s="185"/>
      <c r="BG17" s="183"/>
      <c r="BH17" s="183"/>
      <c r="BI17" s="183"/>
      <c r="BJ17" s="186"/>
      <c r="BK17" s="184"/>
      <c r="BL17" s="222"/>
    </row>
    <row r="18" spans="1:64" x14ac:dyDescent="0.2">
      <c r="A18" s="12" t="s">
        <v>22</v>
      </c>
      <c r="B18" s="294"/>
      <c r="C18" s="13"/>
      <c r="D18" s="42"/>
      <c r="E18" s="15"/>
      <c r="F18" s="13"/>
      <c r="G18" s="13"/>
      <c r="H18" s="15"/>
      <c r="I18" s="13"/>
      <c r="J18" s="13"/>
      <c r="K18" s="15"/>
      <c r="L18" s="13"/>
      <c r="M18" s="13"/>
      <c r="N18" s="15"/>
      <c r="O18" s="13"/>
      <c r="P18" s="13"/>
      <c r="Q18" s="15"/>
      <c r="R18" s="19"/>
      <c r="S18" s="13"/>
      <c r="T18" s="43"/>
      <c r="U18" s="19"/>
      <c r="V18" s="13"/>
      <c r="W18" s="43"/>
      <c r="X18" s="19"/>
      <c r="Y18" s="13"/>
      <c r="Z18" s="43"/>
      <c r="AA18" s="19"/>
      <c r="AB18" s="21"/>
      <c r="AC18" s="43"/>
      <c r="AD18" s="19"/>
      <c r="AE18" s="21"/>
      <c r="AF18" s="43"/>
      <c r="AG18" s="19"/>
      <c r="AH18" s="21"/>
      <c r="AI18" s="43"/>
      <c r="AJ18" s="19"/>
      <c r="AK18" s="21"/>
      <c r="AL18" s="43"/>
      <c r="AM18" s="19"/>
      <c r="AN18" s="21"/>
      <c r="AO18" s="43"/>
      <c r="AP18" s="19"/>
      <c r="AQ18" s="21"/>
      <c r="AR18" s="44"/>
      <c r="AS18" s="339"/>
      <c r="AT18" s="21"/>
      <c r="AU18" s="340"/>
      <c r="AV18" s="128"/>
      <c r="AW18" s="45"/>
      <c r="AX18" s="45"/>
      <c r="AY18" s="95"/>
      <c r="AZ18" s="117"/>
      <c r="BA18" s="118"/>
      <c r="BB18" s="119"/>
      <c r="BC18" s="119"/>
      <c r="BD18" s="119"/>
      <c r="BE18" s="120"/>
      <c r="BF18" s="121"/>
      <c r="BG18" s="122"/>
      <c r="BH18" s="119"/>
      <c r="BI18" s="119"/>
      <c r="BJ18" s="119"/>
      <c r="BK18" s="123"/>
      <c r="BL18" s="222"/>
    </row>
    <row r="19" spans="1:64" s="165" customFormat="1" x14ac:dyDescent="0.2">
      <c r="A19" s="309" t="s">
        <v>23</v>
      </c>
      <c r="B19" s="296">
        <v>159839</v>
      </c>
      <c r="C19" s="171"/>
      <c r="D19" s="172"/>
      <c r="E19" s="173"/>
      <c r="F19" s="174"/>
      <c r="G19" s="174"/>
      <c r="H19" s="173"/>
      <c r="I19" s="174"/>
      <c r="J19" s="174"/>
      <c r="K19" s="173"/>
      <c r="L19" s="174"/>
      <c r="M19" s="174"/>
      <c r="N19" s="173"/>
      <c r="O19" s="174"/>
      <c r="P19" s="174"/>
      <c r="Q19" s="173"/>
      <c r="R19" s="193">
        <v>83</v>
      </c>
      <c r="S19" s="107" t="s">
        <v>10</v>
      </c>
      <c r="T19" s="192">
        <v>3</v>
      </c>
      <c r="U19" s="193">
        <v>88</v>
      </c>
      <c r="V19" s="107" t="s">
        <v>10</v>
      </c>
      <c r="W19" s="192">
        <v>3</v>
      </c>
      <c r="X19" s="193">
        <v>82</v>
      </c>
      <c r="Y19" s="107" t="s">
        <v>10</v>
      </c>
      <c r="Z19" s="192">
        <v>3</v>
      </c>
      <c r="AA19" s="193">
        <v>88</v>
      </c>
      <c r="AB19" s="107" t="s">
        <v>10</v>
      </c>
      <c r="AC19" s="192">
        <v>3</v>
      </c>
      <c r="AD19" s="193">
        <v>93</v>
      </c>
      <c r="AE19" s="107" t="s">
        <v>10</v>
      </c>
      <c r="AF19" s="192">
        <v>3</v>
      </c>
      <c r="AG19" s="193">
        <v>126</v>
      </c>
      <c r="AH19" s="107" t="s">
        <v>10</v>
      </c>
      <c r="AI19" s="192">
        <v>5</v>
      </c>
      <c r="AJ19" s="110"/>
      <c r="AK19" s="111"/>
      <c r="AL19" s="109"/>
      <c r="AM19" s="110"/>
      <c r="AN19" s="111"/>
      <c r="AO19" s="109"/>
      <c r="AP19" s="110"/>
      <c r="AQ19" s="111"/>
      <c r="AR19" s="114"/>
      <c r="AS19" s="324">
        <f>SUM(R19,U19,X19,AA19,AD19,AG19)</f>
        <v>560</v>
      </c>
      <c r="AT19" s="107" t="s">
        <v>10</v>
      </c>
      <c r="AU19" s="314">
        <f>SUM(T19,W19,Z19,AC19,AF19,AI19)</f>
        <v>20</v>
      </c>
      <c r="AV19" s="128"/>
      <c r="AW19" s="194">
        <v>97</v>
      </c>
      <c r="AX19" s="194">
        <v>223</v>
      </c>
      <c r="AY19" s="95"/>
      <c r="AZ19" s="207">
        <v>0</v>
      </c>
      <c r="BA19" s="115">
        <f>AZ19/AS19*100</f>
        <v>0</v>
      </c>
      <c r="BB19" s="264">
        <v>30</v>
      </c>
      <c r="BC19" s="108">
        <f>BB19/AS19*100</f>
        <v>5.3571428571428568</v>
      </c>
      <c r="BD19" s="264">
        <f>AZ19+BB19</f>
        <v>30</v>
      </c>
      <c r="BE19" s="261">
        <f>BD19/AS19*100</f>
        <v>5.3571428571428568</v>
      </c>
      <c r="BF19" s="195">
        <v>48</v>
      </c>
      <c r="BG19" s="108">
        <f>BF19/AS19*100</f>
        <v>8.5714285714285712</v>
      </c>
      <c r="BH19" s="166"/>
      <c r="BI19" s="166"/>
      <c r="BJ19" s="264">
        <f t="shared" ref="BJ19:BK20" si="12">BF19</f>
        <v>48</v>
      </c>
      <c r="BK19" s="261">
        <f t="shared" si="12"/>
        <v>8.5714285714285712</v>
      </c>
      <c r="BL19" s="222"/>
    </row>
    <row r="20" spans="1:64" ht="13.5" thickBot="1" x14ac:dyDescent="0.25">
      <c r="A20" s="26" t="s">
        <v>24</v>
      </c>
      <c r="B20" s="300"/>
      <c r="C20" s="47"/>
      <c r="D20" s="48"/>
      <c r="E20" s="49"/>
      <c r="F20" s="50"/>
      <c r="G20" s="50"/>
      <c r="H20" s="49"/>
      <c r="I20" s="50"/>
      <c r="J20" s="50"/>
      <c r="K20" s="49"/>
      <c r="L20" s="50"/>
      <c r="M20" s="50"/>
      <c r="N20" s="49"/>
      <c r="O20" s="50"/>
      <c r="P20" s="50"/>
      <c r="Q20" s="49"/>
      <c r="R20" s="31">
        <f>SUM(R19:R19)</f>
        <v>83</v>
      </c>
      <c r="S20" s="28" t="s">
        <v>10</v>
      </c>
      <c r="T20" s="29">
        <f>SUM(T19:T19)</f>
        <v>3</v>
      </c>
      <c r="U20" s="31">
        <f>SUM(U19:U19)</f>
        <v>88</v>
      </c>
      <c r="V20" s="28" t="s">
        <v>10</v>
      </c>
      <c r="W20" s="29">
        <f>SUM(W19:W19)</f>
        <v>3</v>
      </c>
      <c r="X20" s="31">
        <f>SUM(X19:X19)</f>
        <v>82</v>
      </c>
      <c r="Y20" s="28" t="s">
        <v>10</v>
      </c>
      <c r="Z20" s="29">
        <f>SUM(Z19:Z19)</f>
        <v>3</v>
      </c>
      <c r="AA20" s="31">
        <f>AA19</f>
        <v>88</v>
      </c>
      <c r="AB20" s="28" t="s">
        <v>10</v>
      </c>
      <c r="AC20" s="29">
        <f>AC19</f>
        <v>3</v>
      </c>
      <c r="AD20" s="31">
        <f>AD19</f>
        <v>93</v>
      </c>
      <c r="AE20" s="28" t="s">
        <v>10</v>
      </c>
      <c r="AF20" s="29">
        <f>AF19</f>
        <v>3</v>
      </c>
      <c r="AG20" s="31">
        <f>AG19</f>
        <v>126</v>
      </c>
      <c r="AH20" s="28" t="s">
        <v>10</v>
      </c>
      <c r="AI20" s="29">
        <f>AI19</f>
        <v>5</v>
      </c>
      <c r="AJ20" s="27"/>
      <c r="AK20" s="32"/>
      <c r="AL20" s="29"/>
      <c r="AM20" s="31"/>
      <c r="AN20" s="32"/>
      <c r="AO20" s="29"/>
      <c r="AP20" s="31"/>
      <c r="AQ20" s="32"/>
      <c r="AR20" s="30"/>
      <c r="AS20" s="320">
        <f>SUM(R20,U20,X20,AA20,AD20,AG20)</f>
        <v>560</v>
      </c>
      <c r="AT20" s="28" t="s">
        <v>10</v>
      </c>
      <c r="AU20" s="325">
        <f>SUM(T20,W20,Z20,AC20,AF20,AI20)</f>
        <v>20</v>
      </c>
      <c r="AV20" s="38"/>
      <c r="AW20" s="33">
        <f>SUM(AW19:AW19)</f>
        <v>97</v>
      </c>
      <c r="AX20" s="33">
        <f>SUM(AX19:AX19)</f>
        <v>223</v>
      </c>
      <c r="AY20" s="95"/>
      <c r="AZ20" s="129">
        <f>AZ19</f>
        <v>0</v>
      </c>
      <c r="BA20" s="130">
        <f>AZ20/AS20*100</f>
        <v>0</v>
      </c>
      <c r="BB20" s="131">
        <f>BB19</f>
        <v>30</v>
      </c>
      <c r="BC20" s="265">
        <f>BB20/AS20*100</f>
        <v>5.3571428571428568</v>
      </c>
      <c r="BD20" s="266">
        <f>AZ20+BB20</f>
        <v>30</v>
      </c>
      <c r="BE20" s="263">
        <f>BD20/AS20*100</f>
        <v>5.3571428571428568</v>
      </c>
      <c r="BF20" s="132">
        <f>BF19</f>
        <v>48</v>
      </c>
      <c r="BG20" s="133">
        <f>BF20/AS20*100</f>
        <v>8.5714285714285712</v>
      </c>
      <c r="BH20" s="131"/>
      <c r="BI20" s="131"/>
      <c r="BJ20" s="131">
        <f t="shared" si="12"/>
        <v>48</v>
      </c>
      <c r="BK20" s="278">
        <f t="shared" si="12"/>
        <v>8.5714285714285712</v>
      </c>
      <c r="BL20" s="222"/>
    </row>
    <row r="21" spans="1:64" ht="13.5" thickTop="1" x14ac:dyDescent="0.2">
      <c r="A21" s="34"/>
      <c r="B21" s="299"/>
      <c r="C21" s="51"/>
      <c r="D21" s="52"/>
      <c r="E21" s="53"/>
      <c r="F21" s="51"/>
      <c r="G21" s="51"/>
      <c r="H21" s="53"/>
      <c r="I21" s="51"/>
      <c r="J21" s="51"/>
      <c r="K21" s="53"/>
      <c r="L21" s="51"/>
      <c r="M21" s="51"/>
      <c r="N21" s="53"/>
      <c r="O21" s="51"/>
      <c r="P21" s="51"/>
      <c r="Q21" s="53"/>
      <c r="R21" s="35"/>
      <c r="S21" s="36"/>
      <c r="T21" s="37"/>
      <c r="U21" s="35"/>
      <c r="V21" s="36"/>
      <c r="W21" s="37"/>
      <c r="X21" s="35"/>
      <c r="Y21" s="36"/>
      <c r="Z21" s="37"/>
      <c r="AA21" s="35"/>
      <c r="AB21" s="36"/>
      <c r="AC21" s="37"/>
      <c r="AD21" s="35"/>
      <c r="AE21" s="36"/>
      <c r="AF21" s="37"/>
      <c r="AG21" s="35"/>
      <c r="AH21" s="36"/>
      <c r="AI21" s="38"/>
      <c r="AJ21" s="54"/>
      <c r="AK21" s="39"/>
      <c r="AL21" s="37"/>
      <c r="AM21" s="35"/>
      <c r="AN21" s="39"/>
      <c r="AO21" s="37"/>
      <c r="AP21" s="35"/>
      <c r="AQ21" s="39"/>
      <c r="AR21" s="38"/>
      <c r="AS21" s="322"/>
      <c r="AT21" s="36"/>
      <c r="AU21" s="326"/>
      <c r="AV21" s="38"/>
      <c r="AW21" s="41"/>
      <c r="AX21" s="41"/>
      <c r="AY21" s="134"/>
      <c r="AZ21" s="135"/>
      <c r="BA21" s="136"/>
      <c r="BB21" s="234"/>
      <c r="BC21" s="234"/>
      <c r="BD21" s="234"/>
      <c r="BE21" s="235"/>
      <c r="BF21" s="138"/>
      <c r="BG21" s="139"/>
      <c r="BH21" s="137"/>
      <c r="BI21" s="137"/>
      <c r="BJ21" s="279"/>
      <c r="BK21" s="280"/>
      <c r="BL21" s="222"/>
    </row>
    <row r="22" spans="1:64" x14ac:dyDescent="0.2">
      <c r="A22" s="12" t="s">
        <v>25</v>
      </c>
      <c r="B22" s="294"/>
      <c r="C22" s="13"/>
      <c r="D22" s="42"/>
      <c r="E22" s="15"/>
      <c r="F22" s="13"/>
      <c r="G22" s="13"/>
      <c r="H22" s="15"/>
      <c r="I22" s="13"/>
      <c r="J22" s="13"/>
      <c r="K22" s="15"/>
      <c r="L22" s="13"/>
      <c r="M22" s="13"/>
      <c r="N22" s="15"/>
      <c r="O22" s="13"/>
      <c r="P22" s="13"/>
      <c r="Q22" s="15"/>
      <c r="R22" s="19"/>
      <c r="S22" s="13"/>
      <c r="T22" s="43"/>
      <c r="U22" s="19"/>
      <c r="V22" s="13"/>
      <c r="W22" s="43"/>
      <c r="X22" s="19"/>
      <c r="Y22" s="13"/>
      <c r="Z22" s="43"/>
      <c r="AA22" s="19"/>
      <c r="AB22" s="21"/>
      <c r="AC22" s="43"/>
      <c r="AD22" s="19"/>
      <c r="AE22" s="21"/>
      <c r="AF22" s="43"/>
      <c r="AG22" s="19"/>
      <c r="AH22" s="21"/>
      <c r="AI22" s="44"/>
      <c r="AJ22" s="55"/>
      <c r="AK22" s="21"/>
      <c r="AL22" s="43"/>
      <c r="AM22" s="19"/>
      <c r="AN22" s="21"/>
      <c r="AO22" s="43"/>
      <c r="AP22" s="19"/>
      <c r="AQ22" s="21"/>
      <c r="AR22" s="44"/>
      <c r="AS22" s="339"/>
      <c r="AT22" s="21"/>
      <c r="AU22" s="340"/>
      <c r="AV22" s="128"/>
      <c r="AW22" s="45"/>
      <c r="AX22" s="45"/>
      <c r="AY22" s="95"/>
      <c r="AZ22" s="117"/>
      <c r="BA22" s="118"/>
      <c r="BB22" s="236"/>
      <c r="BC22" s="236"/>
      <c r="BD22" s="236"/>
      <c r="BE22" s="237"/>
      <c r="BF22" s="121"/>
      <c r="BG22" s="122"/>
      <c r="BH22" s="119"/>
      <c r="BI22" s="119"/>
      <c r="BJ22" s="119"/>
      <c r="BK22" s="123"/>
      <c r="BL22" s="222"/>
    </row>
    <row r="23" spans="1:64" s="247" customFormat="1" x14ac:dyDescent="0.2">
      <c r="A23" s="348" t="s">
        <v>26</v>
      </c>
      <c r="B23" s="349">
        <v>166110</v>
      </c>
      <c r="C23" s="350"/>
      <c r="D23" s="351"/>
      <c r="E23" s="352"/>
      <c r="F23" s="353"/>
      <c r="G23" s="353"/>
      <c r="H23" s="352"/>
      <c r="I23" s="353"/>
      <c r="J23" s="353"/>
      <c r="K23" s="352"/>
      <c r="L23" s="353"/>
      <c r="M23" s="353"/>
      <c r="N23" s="352"/>
      <c r="O23" s="353"/>
      <c r="P23" s="353"/>
      <c r="Q23" s="352"/>
      <c r="R23" s="354">
        <v>98</v>
      </c>
      <c r="S23" s="355" t="s">
        <v>10</v>
      </c>
      <c r="T23" s="356">
        <v>4</v>
      </c>
      <c r="U23" s="354">
        <v>131</v>
      </c>
      <c r="V23" s="355" t="s">
        <v>10</v>
      </c>
      <c r="W23" s="356">
        <v>5</v>
      </c>
      <c r="X23" s="354">
        <v>116</v>
      </c>
      <c r="Y23" s="355" t="s">
        <v>10</v>
      </c>
      <c r="Z23" s="356">
        <v>4</v>
      </c>
      <c r="AA23" s="354">
        <v>89</v>
      </c>
      <c r="AB23" s="355" t="s">
        <v>10</v>
      </c>
      <c r="AC23" s="356">
        <v>3</v>
      </c>
      <c r="AD23" s="354">
        <v>118</v>
      </c>
      <c r="AE23" s="355" t="s">
        <v>10</v>
      </c>
      <c r="AF23" s="356">
        <v>4</v>
      </c>
      <c r="AG23" s="354">
        <v>99</v>
      </c>
      <c r="AH23" s="355" t="s">
        <v>10</v>
      </c>
      <c r="AI23" s="356">
        <v>4</v>
      </c>
      <c r="AJ23" s="354">
        <v>0</v>
      </c>
      <c r="AK23" s="357" t="s">
        <v>10</v>
      </c>
      <c r="AL23" s="356">
        <v>0</v>
      </c>
      <c r="AM23" s="354">
        <v>97</v>
      </c>
      <c r="AN23" s="353" t="s">
        <v>10</v>
      </c>
      <c r="AO23" s="203">
        <f>AM23/19.5</f>
        <v>4.9743589743589745</v>
      </c>
      <c r="AP23" s="354">
        <v>101</v>
      </c>
      <c r="AQ23" s="353" t="s">
        <v>10</v>
      </c>
      <c r="AR23" s="244">
        <f>AP23/19.5</f>
        <v>5.1794871794871797</v>
      </c>
      <c r="AS23" s="324">
        <f>R23+U23+X23+AA23+AJ23+AM23+AP23+AD23+AG23</f>
        <v>849</v>
      </c>
      <c r="AT23" s="107" t="s">
        <v>10</v>
      </c>
      <c r="AU23" s="314">
        <f>T23+W23+Z23+AC23+AF23+AL23+AO23+AR23+AI23</f>
        <v>34.153846153846153</v>
      </c>
      <c r="AV23" s="245"/>
      <c r="AW23" s="246">
        <v>112</v>
      </c>
      <c r="AX23" s="246">
        <v>356</v>
      </c>
      <c r="AZ23" s="207">
        <v>42</v>
      </c>
      <c r="BA23" s="115">
        <f>AZ23/AS23*100</f>
        <v>4.946996466431095</v>
      </c>
      <c r="BB23" s="264">
        <v>81</v>
      </c>
      <c r="BC23" s="108">
        <f>BB23/AS23*100</f>
        <v>9.5406360424028271</v>
      </c>
      <c r="BD23" s="264">
        <f>AZ23+BB23</f>
        <v>123</v>
      </c>
      <c r="BE23" s="261">
        <f>BD23/AS23*100</f>
        <v>14.487632508833922</v>
      </c>
      <c r="BF23" s="206">
        <v>1</v>
      </c>
      <c r="BG23" s="108">
        <f>BF23/AS23*100</f>
        <v>0.11778563015312131</v>
      </c>
      <c r="BH23" s="166"/>
      <c r="BI23" s="166"/>
      <c r="BJ23" s="264">
        <f t="shared" ref="BJ23:BK25" si="13">BF23</f>
        <v>1</v>
      </c>
      <c r="BK23" s="261">
        <f t="shared" si="13"/>
        <v>0.11778563015312131</v>
      </c>
      <c r="BL23" s="248"/>
    </row>
    <row r="24" spans="1:64" s="165" customFormat="1" x14ac:dyDescent="0.2">
      <c r="A24" s="309" t="s">
        <v>23</v>
      </c>
      <c r="B24" s="296">
        <v>166121</v>
      </c>
      <c r="C24" s="175"/>
      <c r="D24" s="176"/>
      <c r="E24" s="177"/>
      <c r="F24" s="178"/>
      <c r="G24" s="178"/>
      <c r="H24" s="177"/>
      <c r="I24" s="178"/>
      <c r="J24" s="178"/>
      <c r="K24" s="177"/>
      <c r="L24" s="178"/>
      <c r="M24" s="178"/>
      <c r="N24" s="177"/>
      <c r="O24" s="178"/>
      <c r="P24" s="178"/>
      <c r="Q24" s="177"/>
      <c r="R24" s="202">
        <v>157</v>
      </c>
      <c r="S24" s="126" t="s">
        <v>10</v>
      </c>
      <c r="T24" s="203">
        <v>6</v>
      </c>
      <c r="U24" s="202">
        <v>149</v>
      </c>
      <c r="V24" s="126" t="s">
        <v>10</v>
      </c>
      <c r="W24" s="203">
        <v>6</v>
      </c>
      <c r="X24" s="202">
        <v>141</v>
      </c>
      <c r="Y24" s="126" t="s">
        <v>10</v>
      </c>
      <c r="Z24" s="203">
        <v>5</v>
      </c>
      <c r="AA24" s="202">
        <v>130</v>
      </c>
      <c r="AB24" s="126" t="s">
        <v>10</v>
      </c>
      <c r="AC24" s="203">
        <v>5</v>
      </c>
      <c r="AD24" s="202">
        <v>132</v>
      </c>
      <c r="AE24" s="126" t="s">
        <v>10</v>
      </c>
      <c r="AF24" s="203">
        <v>5</v>
      </c>
      <c r="AG24" s="125">
        <v>114</v>
      </c>
      <c r="AH24" s="126" t="s">
        <v>10</v>
      </c>
      <c r="AI24" s="127">
        <v>4</v>
      </c>
      <c r="AJ24" s="202">
        <v>0</v>
      </c>
      <c r="AK24" s="124" t="s">
        <v>10</v>
      </c>
      <c r="AL24" s="203">
        <v>0</v>
      </c>
      <c r="AM24" s="202">
        <v>118</v>
      </c>
      <c r="AN24" s="124" t="s">
        <v>10</v>
      </c>
      <c r="AO24" s="203">
        <f>AM24/19.5</f>
        <v>6.0512820512820511</v>
      </c>
      <c r="AP24" s="202">
        <v>108</v>
      </c>
      <c r="AQ24" s="124" t="s">
        <v>10</v>
      </c>
      <c r="AR24" s="244">
        <f>AP24/19.5</f>
        <v>5.5384615384615383</v>
      </c>
      <c r="AS24" s="324">
        <f>R24+U24+X24+AA24+AJ24+AM24+AP24+AD24+AG24</f>
        <v>1049</v>
      </c>
      <c r="AT24" s="126" t="s">
        <v>10</v>
      </c>
      <c r="AU24" s="315">
        <f>T24+W24+Z24+AC24+AF24+AL24+AO24+AR24+AI24</f>
        <v>42.589743589743591</v>
      </c>
      <c r="AV24" s="128"/>
      <c r="AW24" s="204">
        <v>79</v>
      </c>
      <c r="AX24" s="204">
        <v>222</v>
      </c>
      <c r="AY24" s="95"/>
      <c r="AZ24" s="207">
        <f>R24+U24+X24+AA24+AD24+AG24</f>
        <v>823</v>
      </c>
      <c r="BA24" s="115">
        <f>AZ24/AS24*100</f>
        <v>78.455672068636801</v>
      </c>
      <c r="BB24" s="264">
        <v>0</v>
      </c>
      <c r="BC24" s="108">
        <f t="shared" ref="BC24:BC25" si="14">BB24/AS24*100</f>
        <v>0</v>
      </c>
      <c r="BD24" s="264">
        <f t="shared" ref="BD24:BD25" si="15">AZ24+BB24</f>
        <v>823</v>
      </c>
      <c r="BE24" s="261">
        <f t="shared" ref="BE24:BE25" si="16">BD24/AS24*100</f>
        <v>78.455672068636801</v>
      </c>
      <c r="BF24" s="195">
        <v>19</v>
      </c>
      <c r="BG24" s="108">
        <f>BF24/AS24*100</f>
        <v>1.811248808388942</v>
      </c>
      <c r="BH24" s="166"/>
      <c r="BI24" s="166"/>
      <c r="BJ24" s="264">
        <f t="shared" si="13"/>
        <v>19</v>
      </c>
      <c r="BK24" s="261">
        <f t="shared" si="13"/>
        <v>1.811248808388942</v>
      </c>
      <c r="BL24" s="222"/>
    </row>
    <row r="25" spans="1:64" ht="13.5" thickBot="1" x14ac:dyDescent="0.25">
      <c r="A25" s="26" t="s">
        <v>27</v>
      </c>
      <c r="B25" s="300"/>
      <c r="C25" s="47"/>
      <c r="D25" s="48"/>
      <c r="E25" s="49"/>
      <c r="F25" s="50"/>
      <c r="G25" s="50"/>
      <c r="H25" s="49"/>
      <c r="I25" s="50"/>
      <c r="J25" s="50"/>
      <c r="K25" s="49"/>
      <c r="L25" s="50"/>
      <c r="M25" s="50"/>
      <c r="N25" s="49"/>
      <c r="O25" s="50"/>
      <c r="P25" s="50"/>
      <c r="Q25" s="49"/>
      <c r="R25" s="31">
        <f>R23+R24</f>
        <v>255</v>
      </c>
      <c r="S25" s="56" t="s">
        <v>10</v>
      </c>
      <c r="T25" s="29">
        <f t="shared" ref="T25:AF25" si="17">T23+T24</f>
        <v>10</v>
      </c>
      <c r="U25" s="57">
        <f t="shared" si="17"/>
        <v>280</v>
      </c>
      <c r="V25" s="56" t="s">
        <v>10</v>
      </c>
      <c r="W25" s="29">
        <f t="shared" si="17"/>
        <v>11</v>
      </c>
      <c r="X25" s="57">
        <f t="shared" si="17"/>
        <v>257</v>
      </c>
      <c r="Y25" s="56" t="s">
        <v>10</v>
      </c>
      <c r="Z25" s="29">
        <f t="shared" si="17"/>
        <v>9</v>
      </c>
      <c r="AA25" s="57">
        <f t="shared" si="17"/>
        <v>219</v>
      </c>
      <c r="AB25" s="56" t="s">
        <v>10</v>
      </c>
      <c r="AC25" s="29">
        <f t="shared" si="17"/>
        <v>8</v>
      </c>
      <c r="AD25" s="57">
        <f t="shared" si="17"/>
        <v>250</v>
      </c>
      <c r="AE25" s="56" t="s">
        <v>10</v>
      </c>
      <c r="AF25" s="29">
        <f t="shared" si="17"/>
        <v>9</v>
      </c>
      <c r="AG25" s="232">
        <f>SUM(AG23:AG24)</f>
        <v>213</v>
      </c>
      <c r="AH25" s="231"/>
      <c r="AI25" s="233">
        <f>SUM(AI23:AI24)</f>
        <v>8</v>
      </c>
      <c r="AJ25" s="57">
        <f>AJ23+AJ24</f>
        <v>0</v>
      </c>
      <c r="AK25" s="56" t="s">
        <v>10</v>
      </c>
      <c r="AL25" s="29">
        <f>AL23+AL24</f>
        <v>0</v>
      </c>
      <c r="AM25" s="57">
        <f t="shared" ref="AM25" si="18">AM23+AM24</f>
        <v>215</v>
      </c>
      <c r="AN25" s="56" t="s">
        <v>10</v>
      </c>
      <c r="AO25" s="29">
        <f t="shared" ref="AO25:AP25" si="19">AO23+AO24</f>
        <v>11.025641025641026</v>
      </c>
      <c r="AP25" s="57">
        <f t="shared" si="19"/>
        <v>209</v>
      </c>
      <c r="AQ25" s="56" t="s">
        <v>10</v>
      </c>
      <c r="AR25" s="30">
        <f t="shared" ref="AR25" si="20">AR23+AR24</f>
        <v>10.717948717948719</v>
      </c>
      <c r="AS25" s="327">
        <f>AS24+AS23</f>
        <v>1898</v>
      </c>
      <c r="AT25" s="28" t="s">
        <v>10</v>
      </c>
      <c r="AU25" s="325">
        <f>AU24+AU23</f>
        <v>76.743589743589752</v>
      </c>
      <c r="AV25" s="38"/>
      <c r="AW25" s="33">
        <f>SUM(AW23:AW24)</f>
        <v>191</v>
      </c>
      <c r="AX25" s="33">
        <f>SUM(AX23:AX24)</f>
        <v>578</v>
      </c>
      <c r="AY25" s="95"/>
      <c r="AZ25" s="129">
        <f>AZ24+AZ23</f>
        <v>865</v>
      </c>
      <c r="BA25" s="130">
        <f>AZ25/AS25*100</f>
        <v>45.574288724973655</v>
      </c>
      <c r="BB25" s="131">
        <f>BB23+BB24</f>
        <v>81</v>
      </c>
      <c r="BC25" s="265">
        <f t="shared" si="14"/>
        <v>4.2676501580611168</v>
      </c>
      <c r="BD25" s="266">
        <f t="shared" si="15"/>
        <v>946</v>
      </c>
      <c r="BE25" s="263">
        <f t="shared" si="16"/>
        <v>49.841938883034778</v>
      </c>
      <c r="BF25" s="132">
        <f>BF24+BF23</f>
        <v>20</v>
      </c>
      <c r="BG25" s="133">
        <f>BF25/AS25*100</f>
        <v>1.053740779768177</v>
      </c>
      <c r="BH25" s="131"/>
      <c r="BI25" s="131"/>
      <c r="BJ25" s="131">
        <f t="shared" si="13"/>
        <v>20</v>
      </c>
      <c r="BK25" s="278">
        <f t="shared" si="13"/>
        <v>1.053740779768177</v>
      </c>
      <c r="BL25" s="222"/>
    </row>
    <row r="26" spans="1:64" ht="13.5" thickTop="1" x14ac:dyDescent="0.2">
      <c r="A26" s="34"/>
      <c r="B26" s="299"/>
      <c r="C26" s="51"/>
      <c r="D26" s="52"/>
      <c r="E26" s="53"/>
      <c r="F26" s="51"/>
      <c r="G26" s="51"/>
      <c r="H26" s="53"/>
      <c r="I26" s="51"/>
      <c r="J26" s="51"/>
      <c r="K26" s="53"/>
      <c r="L26" s="51"/>
      <c r="M26" s="51"/>
      <c r="N26" s="53"/>
      <c r="O26" s="51"/>
      <c r="P26" s="51"/>
      <c r="Q26" s="53"/>
      <c r="R26" s="38"/>
      <c r="S26" s="59"/>
      <c r="T26" s="37"/>
      <c r="U26" s="38"/>
      <c r="V26" s="59"/>
      <c r="W26" s="37"/>
      <c r="X26" s="38"/>
      <c r="Y26" s="59"/>
      <c r="Z26" s="37"/>
      <c r="AA26" s="38"/>
      <c r="AB26" s="59"/>
      <c r="AC26" s="37"/>
      <c r="AD26" s="38"/>
      <c r="AE26" s="59"/>
      <c r="AF26" s="37"/>
      <c r="AG26" s="38"/>
      <c r="AH26" s="59"/>
      <c r="AI26" s="37"/>
      <c r="AJ26" s="38"/>
      <c r="AK26" s="59"/>
      <c r="AL26" s="37"/>
      <c r="AM26" s="38"/>
      <c r="AN26" s="59"/>
      <c r="AO26" s="37"/>
      <c r="AP26" s="35"/>
      <c r="AQ26" s="36"/>
      <c r="AR26" s="38"/>
      <c r="AS26" s="322"/>
      <c r="AT26" s="36"/>
      <c r="AU26" s="326"/>
      <c r="AV26" s="38"/>
      <c r="AW26" s="41"/>
      <c r="AX26" s="41"/>
      <c r="AY26" s="95"/>
      <c r="AZ26" s="135"/>
      <c r="BA26" s="136"/>
      <c r="BB26" s="234"/>
      <c r="BC26" s="234"/>
      <c r="BD26" s="234"/>
      <c r="BE26" s="235"/>
      <c r="BF26" s="138"/>
      <c r="BG26" s="139"/>
      <c r="BH26" s="137"/>
      <c r="BI26" s="137"/>
      <c r="BJ26" s="279"/>
      <c r="BK26" s="280"/>
      <c r="BL26" s="222"/>
    </row>
    <row r="27" spans="1:64" x14ac:dyDescent="0.2">
      <c r="A27" s="12" t="s">
        <v>28</v>
      </c>
      <c r="B27" s="294"/>
      <c r="C27" s="13"/>
      <c r="D27" s="42"/>
      <c r="E27" s="15"/>
      <c r="F27" s="13"/>
      <c r="G27" s="13"/>
      <c r="H27" s="15"/>
      <c r="I27" s="13"/>
      <c r="J27" s="13"/>
      <c r="K27" s="15"/>
      <c r="L27" s="13"/>
      <c r="M27" s="13"/>
      <c r="N27" s="15"/>
      <c r="O27" s="13"/>
      <c r="P27" s="13"/>
      <c r="Q27" s="15"/>
      <c r="R27" s="19"/>
      <c r="S27" s="13"/>
      <c r="T27" s="43"/>
      <c r="U27" s="19"/>
      <c r="V27" s="13"/>
      <c r="W27" s="43"/>
      <c r="X27" s="19"/>
      <c r="Y27" s="13"/>
      <c r="Z27" s="43"/>
      <c r="AA27" s="19"/>
      <c r="AB27" s="21"/>
      <c r="AC27" s="43"/>
      <c r="AD27" s="19"/>
      <c r="AE27" s="21"/>
      <c r="AF27" s="43"/>
      <c r="AG27" s="19"/>
      <c r="AH27" s="21"/>
      <c r="AI27" s="43"/>
      <c r="AJ27" s="19"/>
      <c r="AK27" s="21"/>
      <c r="AL27" s="43"/>
      <c r="AM27" s="19"/>
      <c r="AN27" s="21"/>
      <c r="AO27" s="43"/>
      <c r="AP27" s="19"/>
      <c r="AQ27" s="21"/>
      <c r="AR27" s="44"/>
      <c r="AS27" s="339"/>
      <c r="AT27" s="21"/>
      <c r="AU27" s="340"/>
      <c r="AV27" s="128"/>
      <c r="AW27" s="45"/>
      <c r="AX27" s="45"/>
      <c r="AY27" s="95"/>
      <c r="AZ27" s="117"/>
      <c r="BA27" s="118"/>
      <c r="BB27" s="236"/>
      <c r="BC27" s="236"/>
      <c r="BD27" s="236"/>
      <c r="BE27" s="237"/>
      <c r="BF27" s="121"/>
      <c r="BG27" s="122"/>
      <c r="BH27" s="119"/>
      <c r="BI27" s="119"/>
      <c r="BJ27" s="119"/>
      <c r="BK27" s="123"/>
      <c r="BL27" s="222"/>
    </row>
    <row r="28" spans="1:64" s="165" customFormat="1" x14ac:dyDescent="0.2">
      <c r="A28" s="309" t="s">
        <v>29</v>
      </c>
      <c r="B28" s="301">
        <v>189303</v>
      </c>
      <c r="C28" s="175"/>
      <c r="D28" s="176"/>
      <c r="E28" s="177"/>
      <c r="F28" s="178"/>
      <c r="G28" s="178"/>
      <c r="H28" s="177"/>
      <c r="I28" s="178"/>
      <c r="J28" s="178"/>
      <c r="K28" s="177"/>
      <c r="L28" s="178"/>
      <c r="M28" s="178"/>
      <c r="N28" s="177"/>
      <c r="O28" s="178"/>
      <c r="P28" s="178"/>
      <c r="Q28" s="177"/>
      <c r="R28" s="202">
        <v>122</v>
      </c>
      <c r="S28" s="126" t="s">
        <v>10</v>
      </c>
      <c r="T28" s="203">
        <v>5</v>
      </c>
      <c r="U28" s="202">
        <v>127</v>
      </c>
      <c r="V28" s="126" t="s">
        <v>10</v>
      </c>
      <c r="W28" s="203">
        <v>5</v>
      </c>
      <c r="X28" s="202">
        <v>137</v>
      </c>
      <c r="Y28" s="126" t="s">
        <v>10</v>
      </c>
      <c r="Z28" s="203">
        <v>5</v>
      </c>
      <c r="AA28" s="202">
        <v>146</v>
      </c>
      <c r="AB28" s="126" t="s">
        <v>10</v>
      </c>
      <c r="AC28" s="203">
        <v>5</v>
      </c>
      <c r="AD28" s="202">
        <v>155</v>
      </c>
      <c r="AE28" s="126" t="s">
        <v>10</v>
      </c>
      <c r="AF28" s="203">
        <v>6</v>
      </c>
      <c r="AG28" s="202">
        <v>215</v>
      </c>
      <c r="AH28" s="126" t="s">
        <v>10</v>
      </c>
      <c r="AI28" s="203">
        <v>8</v>
      </c>
      <c r="AJ28" s="202">
        <v>113</v>
      </c>
      <c r="AK28" s="126" t="s">
        <v>10</v>
      </c>
      <c r="AL28" s="203">
        <f>AJ28/19.5</f>
        <v>5.7948717948717947</v>
      </c>
      <c r="AM28" s="202">
        <v>85</v>
      </c>
      <c r="AN28" s="126" t="s">
        <v>10</v>
      </c>
      <c r="AO28" s="203">
        <f>AM28/19.5</f>
        <v>4.3589743589743586</v>
      </c>
      <c r="AP28" s="202">
        <v>89</v>
      </c>
      <c r="AQ28" s="126" t="s">
        <v>10</v>
      </c>
      <c r="AR28" s="244">
        <f>AP28/19.5</f>
        <v>4.5641025641025639</v>
      </c>
      <c r="AS28" s="328">
        <f>SUM(R28,U28,X28,AA28,AD28,AG28,AJ28,AM28,AP28)</f>
        <v>1189</v>
      </c>
      <c r="AT28" s="126" t="s">
        <v>10</v>
      </c>
      <c r="AU28" s="315">
        <f>SUM(T28,W28,Z28,AC28,AF28,AI28,AL28,AO28,AR28)</f>
        <v>48.717948717948715</v>
      </c>
      <c r="AV28" s="128"/>
      <c r="AW28" s="204">
        <v>121</v>
      </c>
      <c r="AX28" s="194">
        <v>332</v>
      </c>
      <c r="AY28" s="95"/>
      <c r="AZ28" s="207">
        <f>R28+U28+X28+AA28+AD28+AG28</f>
        <v>902</v>
      </c>
      <c r="BA28" s="115">
        <f>AZ28/AS28*100</f>
        <v>75.862068965517238</v>
      </c>
      <c r="BB28" s="259">
        <v>0</v>
      </c>
      <c r="BC28" s="115">
        <f>BB28/AS28*100</f>
        <v>0</v>
      </c>
      <c r="BD28" s="259">
        <f>AZ28+BB28</f>
        <v>902</v>
      </c>
      <c r="BE28" s="261">
        <f>BD28/AS28*100</f>
        <v>75.862068965517238</v>
      </c>
      <c r="BF28" s="205">
        <v>113</v>
      </c>
      <c r="BG28" s="108">
        <f>BF28/AS28*100</f>
        <v>9.5037846930193446</v>
      </c>
      <c r="BH28" s="179"/>
      <c r="BI28" s="179"/>
      <c r="BJ28" s="264">
        <f t="shared" ref="BJ28:BK30" si="21">BF28</f>
        <v>113</v>
      </c>
      <c r="BK28" s="261">
        <f t="shared" si="21"/>
        <v>9.5037846930193446</v>
      </c>
      <c r="BL28" s="222"/>
    </row>
    <row r="29" spans="1:64" s="247" customFormat="1" x14ac:dyDescent="0.2">
      <c r="A29" s="249" t="s">
        <v>42</v>
      </c>
      <c r="B29" s="302">
        <v>100063</v>
      </c>
      <c r="C29" s="250"/>
      <c r="D29" s="251"/>
      <c r="E29" s="252"/>
      <c r="F29" s="250"/>
      <c r="G29" s="252"/>
      <c r="H29" s="252"/>
      <c r="I29" s="250"/>
      <c r="J29" s="252"/>
      <c r="K29" s="252"/>
      <c r="L29" s="250"/>
      <c r="M29" s="252"/>
      <c r="N29" s="253"/>
      <c r="O29" s="252"/>
      <c r="P29" s="252"/>
      <c r="Q29" s="253"/>
      <c r="R29" s="189">
        <v>81</v>
      </c>
      <c r="S29" s="105" t="s">
        <v>10</v>
      </c>
      <c r="T29" s="190">
        <v>4</v>
      </c>
      <c r="U29" s="191">
        <v>118</v>
      </c>
      <c r="V29" s="105" t="s">
        <v>10</v>
      </c>
      <c r="W29" s="190">
        <v>5</v>
      </c>
      <c r="X29" s="191">
        <v>125</v>
      </c>
      <c r="Y29" s="105" t="s">
        <v>10</v>
      </c>
      <c r="Z29" s="190">
        <v>5</v>
      </c>
      <c r="AA29" s="191">
        <v>109</v>
      </c>
      <c r="AB29" s="105" t="s">
        <v>10</v>
      </c>
      <c r="AC29" s="190">
        <v>4</v>
      </c>
      <c r="AD29" s="191">
        <v>115</v>
      </c>
      <c r="AE29" s="105" t="s">
        <v>10</v>
      </c>
      <c r="AF29" s="190">
        <v>5</v>
      </c>
      <c r="AG29" s="191">
        <v>0</v>
      </c>
      <c r="AH29" s="105" t="s">
        <v>10</v>
      </c>
      <c r="AI29" s="190">
        <v>0</v>
      </c>
      <c r="AJ29" s="191">
        <v>0</v>
      </c>
      <c r="AK29" s="105" t="s">
        <v>10</v>
      </c>
      <c r="AL29" s="190">
        <v>0</v>
      </c>
      <c r="AM29" s="191">
        <v>0</v>
      </c>
      <c r="AN29" s="105" t="s">
        <v>10</v>
      </c>
      <c r="AO29" s="190">
        <f>AM29/19.5</f>
        <v>0</v>
      </c>
      <c r="AP29" s="191">
        <v>0</v>
      </c>
      <c r="AQ29" s="105" t="s">
        <v>10</v>
      </c>
      <c r="AR29" s="241">
        <f>AP29/19.5</f>
        <v>0</v>
      </c>
      <c r="AS29" s="329">
        <f>SUM(R29,U29,X29,AA29,AD29,AG29,AJ29,AM29,AP29)</f>
        <v>548</v>
      </c>
      <c r="AT29" s="105" t="s">
        <v>10</v>
      </c>
      <c r="AU29" s="330">
        <f>SUM(T29,W29,Z29,AC29,AF29,AI29,AL29,AO29,AR29)</f>
        <v>23</v>
      </c>
      <c r="AV29" s="128"/>
      <c r="AW29" s="200">
        <v>146</v>
      </c>
      <c r="AX29" s="204">
        <v>255</v>
      </c>
      <c r="AY29" s="134"/>
      <c r="AZ29" s="207">
        <f>R29+U29+X29+AA29+AD29+AG29</f>
        <v>548</v>
      </c>
      <c r="BA29" s="115">
        <f>AZ29/AS29*100</f>
        <v>100</v>
      </c>
      <c r="BB29" s="259">
        <v>0</v>
      </c>
      <c r="BC29" s="115">
        <f t="shared" ref="BC29:BC30" si="22">BB29/AS29*100</f>
        <v>0</v>
      </c>
      <c r="BD29" s="259">
        <f t="shared" ref="BD29:BD30" si="23">AZ29+BB29</f>
        <v>548</v>
      </c>
      <c r="BE29" s="261">
        <f t="shared" ref="BE29:BE30" si="24">BD29/AS29*100</f>
        <v>100</v>
      </c>
      <c r="BF29" s="205">
        <v>62</v>
      </c>
      <c r="BG29" s="108">
        <f>BF29/AS29*100</f>
        <v>11.313868613138686</v>
      </c>
      <c r="BH29" s="179"/>
      <c r="BI29" s="179"/>
      <c r="BJ29" s="264">
        <f t="shared" si="21"/>
        <v>62</v>
      </c>
      <c r="BK29" s="261">
        <f t="shared" si="21"/>
        <v>11.313868613138686</v>
      </c>
      <c r="BL29" s="248"/>
    </row>
    <row r="30" spans="1:64" ht="13.5" thickBot="1" x14ac:dyDescent="0.25">
      <c r="A30" s="26"/>
      <c r="B30" s="300"/>
      <c r="C30" s="47"/>
      <c r="D30" s="48"/>
      <c r="E30" s="49"/>
      <c r="F30" s="50"/>
      <c r="G30" s="50"/>
      <c r="H30" s="49"/>
      <c r="I30" s="50"/>
      <c r="J30" s="50"/>
      <c r="K30" s="49"/>
      <c r="L30" s="50"/>
      <c r="M30" s="50"/>
      <c r="N30" s="49"/>
      <c r="O30" s="50"/>
      <c r="P30" s="50"/>
      <c r="Q30" s="49"/>
      <c r="R30" s="31">
        <f>R29+R28</f>
        <v>203</v>
      </c>
      <c r="S30" s="56" t="s">
        <v>10</v>
      </c>
      <c r="T30" s="29">
        <f t="shared" ref="T30:AW30" si="25">T29+T28</f>
        <v>9</v>
      </c>
      <c r="U30" s="57">
        <f t="shared" si="25"/>
        <v>245</v>
      </c>
      <c r="V30" s="56" t="s">
        <v>10</v>
      </c>
      <c r="W30" s="29">
        <f t="shared" si="25"/>
        <v>10</v>
      </c>
      <c r="X30" s="57">
        <f t="shared" si="25"/>
        <v>262</v>
      </c>
      <c r="Y30" s="56" t="s">
        <v>10</v>
      </c>
      <c r="Z30" s="29">
        <f t="shared" si="25"/>
        <v>10</v>
      </c>
      <c r="AA30" s="57">
        <f t="shared" si="25"/>
        <v>255</v>
      </c>
      <c r="AB30" s="56" t="s">
        <v>10</v>
      </c>
      <c r="AC30" s="29">
        <f t="shared" si="25"/>
        <v>9</v>
      </c>
      <c r="AD30" s="57">
        <f t="shared" si="25"/>
        <v>270</v>
      </c>
      <c r="AE30" s="56" t="s">
        <v>10</v>
      </c>
      <c r="AF30" s="29">
        <f t="shared" si="25"/>
        <v>11</v>
      </c>
      <c r="AG30" s="362">
        <f t="shared" si="25"/>
        <v>215</v>
      </c>
      <c r="AH30" s="56" t="s">
        <v>10</v>
      </c>
      <c r="AI30" s="58">
        <f t="shared" si="25"/>
        <v>8</v>
      </c>
      <c r="AJ30" s="57">
        <f t="shared" si="25"/>
        <v>113</v>
      </c>
      <c r="AK30" s="56" t="s">
        <v>10</v>
      </c>
      <c r="AL30" s="29">
        <f t="shared" si="25"/>
        <v>5.7948717948717947</v>
      </c>
      <c r="AM30" s="57">
        <f t="shared" si="25"/>
        <v>85</v>
      </c>
      <c r="AN30" s="56" t="s">
        <v>10</v>
      </c>
      <c r="AO30" s="29">
        <f t="shared" si="25"/>
        <v>4.3589743589743586</v>
      </c>
      <c r="AP30" s="57">
        <f t="shared" si="25"/>
        <v>89</v>
      </c>
      <c r="AQ30" s="56" t="s">
        <v>10</v>
      </c>
      <c r="AR30" s="30">
        <f t="shared" si="25"/>
        <v>4.5641025641025639</v>
      </c>
      <c r="AS30" s="327">
        <f t="shared" si="25"/>
        <v>1737</v>
      </c>
      <c r="AT30" s="56" t="s">
        <v>10</v>
      </c>
      <c r="AU30" s="325">
        <f t="shared" si="25"/>
        <v>71.717948717948715</v>
      </c>
      <c r="AV30" s="38"/>
      <c r="AW30" s="33">
        <f t="shared" si="25"/>
        <v>267</v>
      </c>
      <c r="AX30" s="33">
        <f>AX29+AX28</f>
        <v>587</v>
      </c>
      <c r="AY30" s="95"/>
      <c r="AZ30" s="129">
        <f>AZ29+AZ28</f>
        <v>1450</v>
      </c>
      <c r="BA30" s="130">
        <f>AZ30/AS30*100</f>
        <v>83.477259643062752</v>
      </c>
      <c r="BB30" s="131">
        <f>BB28+BB29</f>
        <v>0</v>
      </c>
      <c r="BC30" s="260">
        <f t="shared" si="22"/>
        <v>0</v>
      </c>
      <c r="BD30" s="262">
        <f t="shared" si="23"/>
        <v>1450</v>
      </c>
      <c r="BE30" s="263">
        <f t="shared" si="24"/>
        <v>83.477259643062752</v>
      </c>
      <c r="BF30" s="132">
        <f>BF29+BF28</f>
        <v>175</v>
      </c>
      <c r="BG30" s="133">
        <f>BF30/AS30*100</f>
        <v>10.074841681059297</v>
      </c>
      <c r="BH30" s="131"/>
      <c r="BI30" s="131"/>
      <c r="BJ30" s="131">
        <f t="shared" si="21"/>
        <v>175</v>
      </c>
      <c r="BK30" s="278">
        <f t="shared" si="21"/>
        <v>10.074841681059297</v>
      </c>
      <c r="BL30" s="222"/>
    </row>
    <row r="31" spans="1:64" ht="14.25" thickTop="1" thickBot="1" x14ac:dyDescent="0.25">
      <c r="A31" s="46"/>
      <c r="B31" s="303"/>
      <c r="C31" s="60"/>
      <c r="D31" s="61"/>
      <c r="E31" s="60"/>
      <c r="F31" s="62"/>
      <c r="G31" s="60"/>
      <c r="H31" s="60"/>
      <c r="I31" s="62"/>
      <c r="J31" s="60"/>
      <c r="K31" s="60"/>
      <c r="L31" s="62"/>
      <c r="M31" s="60"/>
      <c r="N31" s="63"/>
      <c r="O31" s="64"/>
      <c r="P31" s="64"/>
      <c r="Q31" s="65"/>
      <c r="R31" s="66"/>
      <c r="S31" s="67"/>
      <c r="T31" s="68"/>
      <c r="U31" s="69"/>
      <c r="V31" s="67"/>
      <c r="W31" s="68"/>
      <c r="X31" s="69"/>
      <c r="Y31" s="67"/>
      <c r="Z31" s="68"/>
      <c r="AA31" s="69"/>
      <c r="AB31" s="67"/>
      <c r="AC31" s="68"/>
      <c r="AD31" s="69"/>
      <c r="AE31" s="67"/>
      <c r="AF31" s="68"/>
      <c r="AG31" s="69"/>
      <c r="AH31" s="67"/>
      <c r="AI31" s="68"/>
      <c r="AJ31" s="69"/>
      <c r="AK31" s="67"/>
      <c r="AL31" s="70"/>
      <c r="AM31" s="71"/>
      <c r="AN31" s="72"/>
      <c r="AO31" s="70"/>
      <c r="AP31" s="71"/>
      <c r="AQ31" s="72"/>
      <c r="AR31" s="70"/>
      <c r="AS31" s="331"/>
      <c r="AT31" s="72"/>
      <c r="AU31" s="332"/>
      <c r="AV31" s="128"/>
      <c r="AW31" s="73"/>
      <c r="AX31" s="140"/>
      <c r="AY31" s="95"/>
      <c r="AZ31" s="141"/>
      <c r="BA31" s="116"/>
      <c r="BB31" s="238"/>
      <c r="BC31" s="239"/>
      <c r="BD31" s="239"/>
      <c r="BE31" s="240"/>
      <c r="BF31" s="143"/>
      <c r="BG31" s="108"/>
      <c r="BH31" s="142"/>
      <c r="BI31" s="142"/>
      <c r="BJ31" s="264"/>
      <c r="BK31" s="281"/>
      <c r="BL31" s="222"/>
    </row>
    <row r="32" spans="1:64" ht="13.5" thickBot="1" x14ac:dyDescent="0.25">
      <c r="A32" s="74" t="s">
        <v>30</v>
      </c>
      <c r="B32" s="304"/>
      <c r="C32" s="75"/>
      <c r="D32" s="76"/>
      <c r="E32" s="77"/>
      <c r="F32" s="78"/>
      <c r="G32" s="79"/>
      <c r="H32" s="77"/>
      <c r="I32" s="78"/>
      <c r="J32" s="79"/>
      <c r="K32" s="77"/>
      <c r="L32" s="78"/>
      <c r="M32" s="76"/>
      <c r="N32" s="77"/>
      <c r="O32" s="80"/>
      <c r="P32" s="81"/>
      <c r="Q32" s="82"/>
      <c r="R32" s="83">
        <f>R25+R20+R30</f>
        <v>541</v>
      </c>
      <c r="S32" s="84" t="s">
        <v>10</v>
      </c>
      <c r="T32" s="85">
        <f>T25+T20+T30</f>
        <v>22</v>
      </c>
      <c r="U32" s="83">
        <f>U20+U25+U30</f>
        <v>613</v>
      </c>
      <c r="V32" s="180" t="s">
        <v>10</v>
      </c>
      <c r="W32" s="181">
        <f>W20+W25+W30</f>
        <v>24</v>
      </c>
      <c r="X32" s="83">
        <f>X20+X25+X30</f>
        <v>601</v>
      </c>
      <c r="Y32" s="180" t="s">
        <v>10</v>
      </c>
      <c r="Z32" s="181">
        <f>Z20+Z25+Z30</f>
        <v>22</v>
      </c>
      <c r="AA32" s="83">
        <f>AA20+AA25+AA30</f>
        <v>562</v>
      </c>
      <c r="AB32" s="180" t="s">
        <v>10</v>
      </c>
      <c r="AC32" s="181">
        <f>AC20+AC25+AC30</f>
        <v>20</v>
      </c>
      <c r="AD32" s="83">
        <f>AD20+AD25+AD30</f>
        <v>613</v>
      </c>
      <c r="AE32" s="180" t="s">
        <v>10</v>
      </c>
      <c r="AF32" s="181">
        <f>AF20+AF25+AF30</f>
        <v>23</v>
      </c>
      <c r="AG32" s="83">
        <f>AG20+AG25+AG30</f>
        <v>554</v>
      </c>
      <c r="AH32" s="180" t="s">
        <v>10</v>
      </c>
      <c r="AI32" s="181">
        <f>AI20+AI25+AI30</f>
        <v>21</v>
      </c>
      <c r="AJ32" s="83">
        <f>AJ20+AJ25+AJ30</f>
        <v>113</v>
      </c>
      <c r="AK32" s="180" t="s">
        <v>10</v>
      </c>
      <c r="AL32" s="254">
        <f>AL20+AL25+AL30</f>
        <v>5.7948717948717947</v>
      </c>
      <c r="AM32" s="255">
        <f>AM20+AM25+AM30</f>
        <v>300</v>
      </c>
      <c r="AN32" s="256" t="s">
        <v>10</v>
      </c>
      <c r="AO32" s="254">
        <f>AO20+AO25+AO30</f>
        <v>15.384615384615383</v>
      </c>
      <c r="AP32" s="255">
        <f>AP20+AP25+AP30</f>
        <v>298</v>
      </c>
      <c r="AQ32" s="256" t="s">
        <v>10</v>
      </c>
      <c r="AR32" s="255">
        <f>AR20+AR25+AR30</f>
        <v>15.282051282051283</v>
      </c>
      <c r="AS32" s="333">
        <f>AS30+AS25+AS20</f>
        <v>4195</v>
      </c>
      <c r="AT32" s="334" t="s">
        <v>10</v>
      </c>
      <c r="AU32" s="335">
        <f t="shared" ref="AU32" si="26">AU30+AU25+AU20</f>
        <v>168.46153846153845</v>
      </c>
      <c r="AV32" s="158"/>
      <c r="AW32" s="159">
        <f>AW30+AW25+AW20</f>
        <v>555</v>
      </c>
      <c r="AX32" s="154">
        <f>AX30+AX25+AX20</f>
        <v>1388</v>
      </c>
      <c r="AY32" s="144"/>
      <c r="AZ32" s="145">
        <f>AZ30+AZ25+AZ20</f>
        <v>2315</v>
      </c>
      <c r="BA32" s="146">
        <f>AZ32/AS32*100</f>
        <v>55.184743742550658</v>
      </c>
      <c r="BB32" s="286">
        <f>BB30+BB25+BB20</f>
        <v>111</v>
      </c>
      <c r="BC32" s="146">
        <f>BB32/AS32*100</f>
        <v>2.6460071513706795</v>
      </c>
      <c r="BD32" s="286">
        <f>AZ32+BB32</f>
        <v>2426</v>
      </c>
      <c r="BE32" s="287">
        <f>BD32/AS32*100</f>
        <v>57.830750893921333</v>
      </c>
      <c r="BF32" s="147">
        <f>BF30+BF25+BF20</f>
        <v>243</v>
      </c>
      <c r="BG32" s="148">
        <f>BF32/AS32*100</f>
        <v>5.7926102502979733</v>
      </c>
      <c r="BH32" s="149"/>
      <c r="BI32" s="149"/>
      <c r="BJ32" s="282">
        <f>SUM(BJ20+BJ25+BJ30)</f>
        <v>243</v>
      </c>
      <c r="BK32" s="283">
        <f>BG32</f>
        <v>5.7926102502979733</v>
      </c>
      <c r="BL32" s="222"/>
    </row>
    <row r="33" spans="1:64" ht="13.5" thickBot="1" x14ac:dyDescent="0.25">
      <c r="A33" s="86" t="s">
        <v>31</v>
      </c>
      <c r="B33" s="305"/>
      <c r="C33" s="87">
        <f t="shared" ref="C33:Q33" si="27">C16</f>
        <v>451</v>
      </c>
      <c r="D33" s="88" t="str">
        <f t="shared" si="27"/>
        <v>/</v>
      </c>
      <c r="E33" s="89">
        <f t="shared" si="27"/>
        <v>18</v>
      </c>
      <c r="F33" s="90">
        <f t="shared" si="27"/>
        <v>455</v>
      </c>
      <c r="G33" s="88" t="str">
        <f t="shared" si="27"/>
        <v>/</v>
      </c>
      <c r="H33" s="89">
        <f t="shared" si="27"/>
        <v>17</v>
      </c>
      <c r="I33" s="90">
        <f t="shared" si="27"/>
        <v>557</v>
      </c>
      <c r="J33" s="88" t="str">
        <f t="shared" si="27"/>
        <v>/</v>
      </c>
      <c r="K33" s="89">
        <f t="shared" si="27"/>
        <v>24</v>
      </c>
      <c r="L33" s="90">
        <f t="shared" si="27"/>
        <v>560</v>
      </c>
      <c r="M33" s="88" t="str">
        <f t="shared" si="27"/>
        <v>/</v>
      </c>
      <c r="N33" s="89">
        <f t="shared" si="27"/>
        <v>23</v>
      </c>
      <c r="O33" s="91">
        <f>O16</f>
        <v>308</v>
      </c>
      <c r="P33" s="91" t="str">
        <f t="shared" si="27"/>
        <v>/</v>
      </c>
      <c r="Q33" s="91">
        <f t="shared" si="27"/>
        <v>14</v>
      </c>
      <c r="R33" s="92">
        <f>R32</f>
        <v>541</v>
      </c>
      <c r="S33" s="93" t="s">
        <v>10</v>
      </c>
      <c r="T33" s="89">
        <f t="shared" ref="T33:AR33" si="28">T32</f>
        <v>22</v>
      </c>
      <c r="U33" s="92">
        <f>U32</f>
        <v>613</v>
      </c>
      <c r="V33" s="93" t="s">
        <v>10</v>
      </c>
      <c r="W33" s="91">
        <f t="shared" si="28"/>
        <v>24</v>
      </c>
      <c r="X33" s="94">
        <f>X32</f>
        <v>601</v>
      </c>
      <c r="Y33" s="93" t="s">
        <v>10</v>
      </c>
      <c r="Z33" s="89">
        <f t="shared" si="28"/>
        <v>22</v>
      </c>
      <c r="AA33" s="92">
        <f t="shared" si="28"/>
        <v>562</v>
      </c>
      <c r="AB33" s="93" t="s">
        <v>10</v>
      </c>
      <c r="AC33" s="91">
        <f t="shared" si="28"/>
        <v>20</v>
      </c>
      <c r="AD33" s="94">
        <f t="shared" si="28"/>
        <v>613</v>
      </c>
      <c r="AE33" s="93" t="s">
        <v>10</v>
      </c>
      <c r="AF33" s="89">
        <f t="shared" si="28"/>
        <v>23</v>
      </c>
      <c r="AG33" s="92">
        <f t="shared" si="28"/>
        <v>554</v>
      </c>
      <c r="AH33" s="93" t="s">
        <v>10</v>
      </c>
      <c r="AI33" s="91">
        <f t="shared" si="28"/>
        <v>21</v>
      </c>
      <c r="AJ33" s="94">
        <f t="shared" si="28"/>
        <v>113</v>
      </c>
      <c r="AK33" s="93" t="s">
        <v>10</v>
      </c>
      <c r="AL33" s="257">
        <f t="shared" si="28"/>
        <v>5.7948717948717947</v>
      </c>
      <c r="AM33" s="92">
        <f t="shared" si="28"/>
        <v>300</v>
      </c>
      <c r="AN33" s="258" t="s">
        <v>10</v>
      </c>
      <c r="AO33" s="92">
        <f t="shared" si="28"/>
        <v>15.384615384615383</v>
      </c>
      <c r="AP33" s="94">
        <f t="shared" si="28"/>
        <v>298</v>
      </c>
      <c r="AQ33" s="258" t="s">
        <v>10</v>
      </c>
      <c r="AR33" s="92">
        <f t="shared" si="28"/>
        <v>15.282051282051283</v>
      </c>
      <c r="AS33" s="336">
        <f>AS32+AS16</f>
        <v>6526</v>
      </c>
      <c r="AT33" s="337" t="s">
        <v>10</v>
      </c>
      <c r="AU33" s="338">
        <f>AU32+AU16</f>
        <v>264.46153846153845</v>
      </c>
      <c r="AV33" s="38"/>
      <c r="AW33" s="155">
        <f>AW32+AW16</f>
        <v>973</v>
      </c>
      <c r="AX33" s="155">
        <f>AX32+AX16</f>
        <v>2184</v>
      </c>
      <c r="AY33" s="95"/>
      <c r="AZ33" s="150">
        <f>AZ16+AZ32</f>
        <v>3673</v>
      </c>
      <c r="BA33" s="151">
        <f>AZ33/AS33*100</f>
        <v>56.282562059454492</v>
      </c>
      <c r="BB33" s="288">
        <f>BB16</f>
        <v>199</v>
      </c>
      <c r="BC33" s="151">
        <f>BB33/AS33*100</f>
        <v>3.049341097149862</v>
      </c>
      <c r="BD33" s="288">
        <f>AZ33+BB33</f>
        <v>3872</v>
      </c>
      <c r="BE33" s="289">
        <f>BD33/AS33*100</f>
        <v>59.331903156604348</v>
      </c>
      <c r="BF33" s="152">
        <f>BF32+BF16</f>
        <v>382</v>
      </c>
      <c r="BG33" s="153">
        <f>BF33/AS33*100</f>
        <v>5.853509040760037</v>
      </c>
      <c r="BH33" s="290">
        <f>BH16</f>
        <v>338</v>
      </c>
      <c r="BI33" s="291">
        <f>BH33/AS33*100</f>
        <v>5.1792828685258963</v>
      </c>
      <c r="BJ33" s="284">
        <f>BF33+BH33</f>
        <v>720</v>
      </c>
      <c r="BK33" s="285">
        <f>BJ33/AS33*100</f>
        <v>11.032791909285933</v>
      </c>
      <c r="BL33" s="222"/>
    </row>
    <row r="35" spans="1:64" x14ac:dyDescent="0.2">
      <c r="A35" s="188" t="s">
        <v>41</v>
      </c>
    </row>
    <row r="36" spans="1:64" x14ac:dyDescent="0.2">
      <c r="A36" s="188" t="s">
        <v>46</v>
      </c>
    </row>
  </sheetData>
  <mergeCells count="24">
    <mergeCell ref="AJ2:AL3"/>
    <mergeCell ref="AM2:AO3"/>
    <mergeCell ref="AZ1:BE1"/>
    <mergeCell ref="BF1:BK1"/>
    <mergeCell ref="BF2:BG2"/>
    <mergeCell ref="BH2:BI2"/>
    <mergeCell ref="BJ2:BK2"/>
    <mergeCell ref="BD2:BE2"/>
    <mergeCell ref="A1:AO1"/>
    <mergeCell ref="AP1:AU1"/>
    <mergeCell ref="AW1:AX1"/>
    <mergeCell ref="AZ2:BA2"/>
    <mergeCell ref="BB2:BC2"/>
    <mergeCell ref="AP2:AR3"/>
    <mergeCell ref="C3:E3"/>
    <mergeCell ref="F3:H3"/>
    <mergeCell ref="AA3:AC3"/>
    <mergeCell ref="AD3:AF3"/>
    <mergeCell ref="AG3:AI3"/>
    <mergeCell ref="I3:K3"/>
    <mergeCell ref="L3:N3"/>
    <mergeCell ref="R3:T3"/>
    <mergeCell ref="U3:W3"/>
    <mergeCell ref="X3:Z3"/>
  </mergeCells>
  <pageMargins left="0.7" right="0.7" top="0.78740157499999996" bottom="0.78740157499999996" header="0.3" footer="0.3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  Statistik 2023-2024</vt:lpstr>
    </vt:vector>
  </TitlesOfParts>
  <Company>Stadt Wesel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Thorsten</dc:creator>
  <cp:lastModifiedBy>Beig, Vanessa</cp:lastModifiedBy>
  <cp:lastPrinted>2023-08-03T05:42:05Z</cp:lastPrinted>
  <dcterms:created xsi:type="dcterms:W3CDTF">2020-01-24T09:20:18Z</dcterms:created>
  <dcterms:modified xsi:type="dcterms:W3CDTF">2024-01-18T10:37:50Z</dcterms:modified>
</cp:coreProperties>
</file>